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pmaj_hp_rev_ggl\p2m\shikaku\pms\data\"/>
    </mc:Choice>
  </mc:AlternateContent>
  <xr:revisionPtr revIDLastSave="0" documentId="8_{84F79810-6AF1-4B84-AD72-78F5A09699FE}" xr6:coauthVersionLast="43" xr6:coauthVersionMax="43" xr10:uidLastSave="{00000000-0000-0000-0000-000000000000}"/>
  <bookViews>
    <workbookView xWindow="3675" yWindow="968" windowWidth="21600" windowHeight="14130" xr2:uid="{00000000-000D-0000-FFFF-FFFF00000000}"/>
  </bookViews>
  <sheets>
    <sheet name="記録簿1" sheetId="2" r:id="rId1"/>
    <sheet name="記録簿2" sheetId="4" r:id="rId2"/>
    <sheet name="記録簿3" sheetId="5" r:id="rId3"/>
  </sheets>
  <definedNames>
    <definedName name="_xlnm.Print_Area" localSheetId="0">記録簿1!$A$1:$L$91</definedName>
    <definedName name="_xlnm.Print_Area" localSheetId="1">記録簿2!$A$1:$L$91</definedName>
    <definedName name="_xlnm.Print_Area" localSheetId="2">記録簿3!$A$1:$L$91</definedName>
    <definedName name="_xlnm.Print_Titles" localSheetId="0">記録簿1!$1:$5</definedName>
    <definedName name="_xlnm.Print_Titles" localSheetId="1">記録簿2!$1:$5</definedName>
    <definedName name="_xlnm.Print_Titles" localSheetId="2">記録簿3!$1:$5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2" l="1"/>
  <c r="J20" i="2" s="1"/>
  <c r="N20" i="4"/>
  <c r="N20" i="5"/>
  <c r="J18" i="5" l="1"/>
  <c r="J16" i="5"/>
  <c r="J14" i="5"/>
  <c r="J12" i="5"/>
  <c r="J10" i="5"/>
  <c r="J18" i="4"/>
  <c r="J16" i="4"/>
  <c r="J14" i="4"/>
  <c r="J12" i="4"/>
  <c r="J10" i="4"/>
  <c r="J18" i="2"/>
  <c r="J16" i="2"/>
  <c r="J14" i="2"/>
  <c r="J12" i="2"/>
  <c r="J10" i="2"/>
  <c r="H7" i="5" l="1"/>
  <c r="H6" i="5"/>
  <c r="H7" i="4"/>
  <c r="H6" i="4"/>
  <c r="J6" i="2"/>
  <c r="J72" i="4"/>
  <c r="J71" i="4"/>
  <c r="J70" i="4"/>
  <c r="J69" i="4"/>
  <c r="J68" i="4"/>
  <c r="J72" i="2"/>
  <c r="J71" i="2"/>
  <c r="J70" i="2"/>
  <c r="J69" i="2"/>
  <c r="J68" i="2"/>
  <c r="N73" i="4" l="1"/>
  <c r="N73" i="2" s="1"/>
  <c r="J73" i="2" s="1"/>
  <c r="O42" i="4"/>
  <c r="O41" i="4"/>
  <c r="O40" i="4"/>
  <c r="O39" i="4"/>
  <c r="O38" i="4"/>
  <c r="O42" i="2"/>
  <c r="O41" i="2"/>
  <c r="O40" i="2"/>
  <c r="O39" i="2"/>
  <c r="O38" i="2"/>
  <c r="O42" i="5"/>
  <c r="O41" i="5"/>
  <c r="O40" i="5"/>
  <c r="O39" i="5"/>
  <c r="O38" i="5"/>
  <c r="S85" i="5" l="1"/>
  <c r="J85" i="5" s="1"/>
  <c r="S84" i="5"/>
  <c r="J84" i="5"/>
  <c r="S83" i="5"/>
  <c r="J83" i="5" s="1"/>
  <c r="S82" i="5"/>
  <c r="J82" i="5"/>
  <c r="S81" i="5"/>
  <c r="J81" i="5" s="1"/>
  <c r="S64" i="5"/>
  <c r="J64" i="5" s="1"/>
  <c r="S63" i="5"/>
  <c r="J63" i="5" s="1"/>
  <c r="S62" i="5"/>
  <c r="J62" i="5" s="1"/>
  <c r="S61" i="5"/>
  <c r="J61" i="5" s="1"/>
  <c r="S60" i="5"/>
  <c r="J60" i="5" s="1"/>
  <c r="J56" i="5"/>
  <c r="J55" i="5"/>
  <c r="J54" i="5"/>
  <c r="J53" i="5"/>
  <c r="J52" i="5"/>
  <c r="J48" i="5"/>
  <c r="J47" i="5"/>
  <c r="J46" i="5"/>
  <c r="J42" i="5"/>
  <c r="J41" i="5"/>
  <c r="J40" i="5"/>
  <c r="J39" i="5"/>
  <c r="J38" i="5"/>
  <c r="O34" i="5"/>
  <c r="J34" i="5" s="1"/>
  <c r="O33" i="5"/>
  <c r="J33" i="5" s="1"/>
  <c r="O32" i="5"/>
  <c r="J32" i="5" s="1"/>
  <c r="O31" i="5"/>
  <c r="J31" i="5" s="1"/>
  <c r="O30" i="5"/>
  <c r="J30" i="5"/>
  <c r="N27" i="5"/>
  <c r="O19" i="5"/>
  <c r="N19" i="5"/>
  <c r="H5" i="5"/>
  <c r="H4" i="5"/>
  <c r="H3" i="5"/>
  <c r="J2" i="5"/>
  <c r="I2" i="5"/>
  <c r="H2" i="5"/>
  <c r="D1" i="5"/>
  <c r="H4" i="4"/>
  <c r="H5" i="4"/>
  <c r="H3" i="4"/>
  <c r="J2" i="4"/>
  <c r="I2" i="4"/>
  <c r="H2" i="4"/>
  <c r="D1" i="4"/>
  <c r="S85" i="4"/>
  <c r="J85" i="4" s="1"/>
  <c r="S84" i="4"/>
  <c r="J84" i="4" s="1"/>
  <c r="S83" i="4"/>
  <c r="J83" i="4" s="1"/>
  <c r="S82" i="4"/>
  <c r="J82" i="4" s="1"/>
  <c r="S81" i="4"/>
  <c r="J81" i="4" s="1"/>
  <c r="S64" i="4"/>
  <c r="J64" i="4" s="1"/>
  <c r="S63" i="4"/>
  <c r="J63" i="4" s="1"/>
  <c r="S62" i="4"/>
  <c r="J62" i="4" s="1"/>
  <c r="S61" i="4"/>
  <c r="J61" i="4" s="1"/>
  <c r="S60" i="4"/>
  <c r="J60" i="4" s="1"/>
  <c r="J56" i="4"/>
  <c r="J55" i="4"/>
  <c r="J54" i="4"/>
  <c r="J53" i="4"/>
  <c r="J52" i="4"/>
  <c r="J48" i="4"/>
  <c r="J47" i="4"/>
  <c r="J46" i="4"/>
  <c r="J42" i="4"/>
  <c r="J41" i="4"/>
  <c r="J40" i="4"/>
  <c r="J39" i="4"/>
  <c r="J38" i="4"/>
  <c r="O34" i="4"/>
  <c r="J34" i="4" s="1"/>
  <c r="O33" i="4"/>
  <c r="J33" i="4" s="1"/>
  <c r="O32" i="4"/>
  <c r="J32" i="4" s="1"/>
  <c r="O31" i="4"/>
  <c r="J31" i="4" s="1"/>
  <c r="O30" i="4"/>
  <c r="J30" i="4" s="1"/>
  <c r="N27" i="4"/>
  <c r="N19" i="4"/>
  <c r="N19" i="2" s="1"/>
  <c r="H19" i="2" s="1"/>
  <c r="O19" i="4"/>
  <c r="S85" i="2"/>
  <c r="J85" i="2" s="1"/>
  <c r="S84" i="2"/>
  <c r="J84" i="2" s="1"/>
  <c r="S83" i="2"/>
  <c r="J83" i="2" s="1"/>
  <c r="S82" i="2"/>
  <c r="J82" i="2" s="1"/>
  <c r="S81" i="2"/>
  <c r="J81" i="2" s="1"/>
  <c r="N49" i="4" l="1"/>
  <c r="N86" i="5"/>
  <c r="N35" i="4"/>
  <c r="N86" i="4"/>
  <c r="N57" i="4"/>
  <c r="N65" i="5"/>
  <c r="N35" i="5"/>
  <c r="N57" i="5"/>
  <c r="N49" i="5"/>
  <c r="N65" i="4"/>
  <c r="N43" i="4"/>
  <c r="N43" i="5"/>
  <c r="J86" i="2"/>
  <c r="J40" i="2" l="1"/>
  <c r="J42" i="2"/>
  <c r="J41" i="2"/>
  <c r="J39" i="2"/>
  <c r="J38" i="2"/>
  <c r="O34" i="2"/>
  <c r="J34" i="2" s="1"/>
  <c r="O33" i="2"/>
  <c r="J33" i="2" s="1"/>
  <c r="O32" i="2"/>
  <c r="J32" i="2" s="1"/>
  <c r="O31" i="2"/>
  <c r="J31" i="2" s="1"/>
  <c r="O30" i="2"/>
  <c r="J30" i="2" s="1"/>
  <c r="S64" i="2"/>
  <c r="J64" i="2" s="1"/>
  <c r="S63" i="2"/>
  <c r="J63" i="2" s="1"/>
  <c r="S62" i="2"/>
  <c r="J62" i="2" s="1"/>
  <c r="S61" i="2"/>
  <c r="J61" i="2" s="1"/>
  <c r="S60" i="2"/>
  <c r="J60" i="2" s="1"/>
  <c r="J56" i="2"/>
  <c r="J55" i="2"/>
  <c r="J54" i="2"/>
  <c r="J53" i="2"/>
  <c r="J52" i="2"/>
  <c r="J35" i="2" l="1"/>
  <c r="N65" i="2"/>
  <c r="J65" i="2" s="1"/>
  <c r="J57" i="2"/>
  <c r="J43" i="2"/>
  <c r="J48" i="2" l="1"/>
  <c r="J47" i="2"/>
  <c r="J46" i="2"/>
  <c r="J26" i="2"/>
  <c r="J25" i="2"/>
  <c r="J24" i="2"/>
  <c r="J23" i="2"/>
  <c r="O19" i="2"/>
  <c r="J19" i="2" s="1"/>
  <c r="J49" i="2" l="1"/>
  <c r="N27" i="2"/>
  <c r="J27" i="2" s="1"/>
  <c r="H89" i="2" l="1"/>
  <c r="H90" i="2" s="1"/>
</calcChain>
</file>

<file path=xl/sharedStrings.xml><?xml version="1.0" encoding="utf-8"?>
<sst xmlns="http://schemas.openxmlformats.org/spreadsheetml/2006/main" count="1051" uniqueCount="362">
  <si>
    <t>第</t>
    <rPh sb="0" eb="1">
      <t>ダイ</t>
    </rPh>
    <phoneticPr fontId="3"/>
  </si>
  <si>
    <t xml:space="preserve">   氏　　　名：</t>
    <phoneticPr fontId="3"/>
  </si>
  <si>
    <t>活動分野</t>
    <rPh sb="0" eb="2">
      <t>カツドウ</t>
    </rPh>
    <rPh sb="2" eb="4">
      <t>ブンヤ</t>
    </rPh>
    <phoneticPr fontId="2"/>
  </si>
  <si>
    <t>区分</t>
    <rPh sb="0" eb="2">
      <t>クブン</t>
    </rPh>
    <phoneticPr fontId="2"/>
  </si>
  <si>
    <t>CPUポイント</t>
    <phoneticPr fontId="2"/>
  </si>
  <si>
    <t>実務</t>
    <rPh sb="0" eb="2">
      <t>ジツム</t>
    </rPh>
    <phoneticPr fontId="2"/>
  </si>
  <si>
    <t>実務活動小計</t>
    <rPh sb="0" eb="2">
      <t>ジツム</t>
    </rPh>
    <rPh sb="2" eb="4">
      <t>カツドウ</t>
    </rPh>
    <rPh sb="4" eb="6">
      <t>ショウケイ</t>
    </rPh>
    <phoneticPr fontId="2"/>
  </si>
  <si>
    <t>Ⅰ</t>
  </si>
  <si>
    <t>実務活動</t>
    <phoneticPr fontId="2"/>
  </si>
  <si>
    <t>Ⅱ</t>
    <phoneticPr fontId="2"/>
  </si>
  <si>
    <t>自主研究</t>
    <rPh sb="0" eb="2">
      <t>ジシュ</t>
    </rPh>
    <rPh sb="2" eb="4">
      <t>ケンキュウ</t>
    </rPh>
    <phoneticPr fontId="2"/>
  </si>
  <si>
    <t>自主</t>
    <rPh sb="0" eb="2">
      <t>ジシュ</t>
    </rPh>
    <phoneticPr fontId="2"/>
  </si>
  <si>
    <t>研究</t>
    <rPh sb="0" eb="2">
      <t>ケンキュウ</t>
    </rPh>
    <phoneticPr fontId="2"/>
  </si>
  <si>
    <t>プロジェクト1</t>
    <phoneticPr fontId="2"/>
  </si>
  <si>
    <t>プロジェクト2</t>
    <phoneticPr fontId="2"/>
  </si>
  <si>
    <t>プロジェクト3</t>
    <phoneticPr fontId="2"/>
  </si>
  <si>
    <t>プロジェクト4</t>
    <phoneticPr fontId="2"/>
  </si>
  <si>
    <t>プロジェクト5</t>
    <phoneticPr fontId="2"/>
  </si>
  <si>
    <t>自主研究小計</t>
    <rPh sb="0" eb="2">
      <t>ジシュ</t>
    </rPh>
    <rPh sb="2" eb="4">
      <t>ケンキュウ</t>
    </rPh>
    <rPh sb="4" eb="6">
      <t>ショウケイ</t>
    </rPh>
    <phoneticPr fontId="2"/>
  </si>
  <si>
    <t>＊合計ポイントが10ポイントを超えると、一律10ポイントになる。</t>
    <rPh sb="1" eb="3">
      <t>ゴウケイ</t>
    </rPh>
    <rPh sb="15" eb="16">
      <t>コ</t>
    </rPh>
    <rPh sb="20" eb="22">
      <t>イチリツ</t>
    </rPh>
    <phoneticPr fontId="2"/>
  </si>
  <si>
    <t>Ⅲ</t>
    <phoneticPr fontId="2"/>
  </si>
  <si>
    <t>普及・啓蒙・教育</t>
    <rPh sb="0" eb="2">
      <t>フキュウ</t>
    </rPh>
    <rPh sb="3" eb="5">
      <t>ケイモウ</t>
    </rPh>
    <rPh sb="6" eb="8">
      <t>キョウイク</t>
    </rPh>
    <phoneticPr fontId="2"/>
  </si>
  <si>
    <t>訓練</t>
    <rPh sb="0" eb="2">
      <t>クンレン</t>
    </rPh>
    <phoneticPr fontId="2"/>
  </si>
  <si>
    <t>著作</t>
    <rPh sb="0" eb="2">
      <t>チョサク</t>
    </rPh>
    <phoneticPr fontId="2"/>
  </si>
  <si>
    <t>著者</t>
    <rPh sb="0" eb="2">
      <t>チョシャ</t>
    </rPh>
    <phoneticPr fontId="2"/>
  </si>
  <si>
    <t>共著者</t>
    <rPh sb="0" eb="3">
      <t>キョウチョシャ</t>
    </rPh>
    <phoneticPr fontId="2"/>
  </si>
  <si>
    <t>監修・編集者</t>
    <rPh sb="0" eb="2">
      <t>カンシュウ</t>
    </rPh>
    <rPh sb="3" eb="6">
      <t>ヘンシュウシャ</t>
    </rPh>
    <phoneticPr fontId="2"/>
  </si>
  <si>
    <t>P2M</t>
  </si>
  <si>
    <t>P2M</t>
    <phoneticPr fontId="2"/>
  </si>
  <si>
    <t>一般</t>
    <rPh sb="0" eb="2">
      <t>イッパン</t>
    </rPh>
    <phoneticPr fontId="2"/>
  </si>
  <si>
    <t>レポート1</t>
    <phoneticPr fontId="2"/>
  </si>
  <si>
    <t>レポート2</t>
  </si>
  <si>
    <t>レポート3</t>
  </si>
  <si>
    <t>レポート4</t>
  </si>
  <si>
    <t>a</t>
    <phoneticPr fontId="2"/>
  </si>
  <si>
    <t>b</t>
    <phoneticPr fontId="2"/>
  </si>
  <si>
    <t>普及</t>
    <rPh sb="0" eb="2">
      <t>フキュウ</t>
    </rPh>
    <phoneticPr fontId="2"/>
  </si>
  <si>
    <t>PM受賞1</t>
    <rPh sb="2" eb="4">
      <t>ジュショウ</t>
    </rPh>
    <phoneticPr fontId="2"/>
  </si>
  <si>
    <t>PM受賞2</t>
    <rPh sb="2" eb="4">
      <t>ジュショウ</t>
    </rPh>
    <phoneticPr fontId="2"/>
  </si>
  <si>
    <t>PM受賞3</t>
    <rPh sb="2" eb="4">
      <t>ジュショウ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</si>
  <si>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</si>
  <si>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</si>
  <si>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a著作小計</t>
    <rPh sb="1" eb="3">
      <t>チョサク</t>
    </rPh>
    <rPh sb="3" eb="5">
      <t>ショウケイ</t>
    </rPh>
    <phoneticPr fontId="2"/>
  </si>
  <si>
    <t>ｄ</t>
    <phoneticPr fontId="2"/>
  </si>
  <si>
    <t>講師1</t>
    <rPh sb="0" eb="2">
      <t>コウシ</t>
    </rPh>
    <phoneticPr fontId="2"/>
  </si>
  <si>
    <t>講師2</t>
    <rPh sb="0" eb="2">
      <t>コウシ</t>
    </rPh>
    <phoneticPr fontId="2"/>
  </si>
  <si>
    <t>講師3</t>
    <rPh sb="0" eb="2">
      <t>コウシ</t>
    </rPh>
    <phoneticPr fontId="2"/>
  </si>
  <si>
    <t>講師4</t>
    <rPh sb="0" eb="2">
      <t>コウシ</t>
    </rPh>
    <phoneticPr fontId="2"/>
  </si>
  <si>
    <t>講師5</t>
    <rPh sb="0" eb="2">
      <t>コウシ</t>
    </rPh>
    <phoneticPr fontId="2"/>
  </si>
  <si>
    <t>PMｼﾝﾎﾟ等</t>
    <phoneticPr fontId="2"/>
  </si>
  <si>
    <t>大学等</t>
    <rPh sb="0" eb="2">
      <t>ダイガク</t>
    </rPh>
    <rPh sb="2" eb="3">
      <t>トウ</t>
    </rPh>
    <phoneticPr fontId="2"/>
  </si>
  <si>
    <t>P2M資格</t>
    <rPh sb="3" eb="5">
      <t>シカク</t>
    </rPh>
    <phoneticPr fontId="2"/>
  </si>
  <si>
    <t>PMAJ認定機関</t>
    <rPh sb="4" eb="6">
      <t>ニンテイ</t>
    </rPh>
    <rPh sb="6" eb="8">
      <t>キカン</t>
    </rPh>
    <phoneticPr fontId="2"/>
  </si>
  <si>
    <t>企業内研修</t>
    <rPh sb="0" eb="3">
      <t>キギョウナイ</t>
    </rPh>
    <rPh sb="3" eb="5">
      <t>ケンシュウ</t>
    </rPh>
    <phoneticPr fontId="2"/>
  </si>
  <si>
    <t>P2M区分</t>
  </si>
  <si>
    <t>P2M区分</t>
    <rPh sb="3" eb="5">
      <t>クブン</t>
    </rPh>
    <phoneticPr fontId="2"/>
  </si>
  <si>
    <t>個人・団体</t>
    <rPh sb="0" eb="2">
      <t>コジン</t>
    </rPh>
    <rPh sb="3" eb="5">
      <t>ダンタイ</t>
    </rPh>
    <phoneticPr fontId="2"/>
  </si>
  <si>
    <t>プロジェクト名</t>
    <rPh sb="6" eb="7">
      <t>メイ</t>
    </rPh>
    <phoneticPr fontId="2"/>
  </si>
  <si>
    <t>＊プロジェクトマネジャーを担当し、プロジェクトの特性に該当する項目が</t>
    <rPh sb="13" eb="15">
      <t>タントウ</t>
    </rPh>
    <rPh sb="24" eb="26">
      <t>トクセイ</t>
    </rPh>
    <rPh sb="27" eb="29">
      <t>ガイトウ</t>
    </rPh>
    <rPh sb="31" eb="33">
      <t>コウモク</t>
    </rPh>
    <phoneticPr fontId="2"/>
  </si>
  <si>
    <t>　1件あれば1点、2件以上あれば2点をプルダウンから選択する。
　　・複雑なプロジェクト</t>
    <rPh sb="2" eb="3">
      <t>ケン</t>
    </rPh>
    <rPh sb="7" eb="8">
      <t>テン</t>
    </rPh>
    <rPh sb="10" eb="13">
      <t>ケンイジョウ</t>
    </rPh>
    <rPh sb="17" eb="18">
      <t>テン</t>
    </rPh>
    <phoneticPr fontId="2"/>
  </si>
  <si>
    <t>＊担当したプロジェクト名および従事時間を記入する。
　（企業名等開示できない箇所は、適宜記号等に置き換える）</t>
    <rPh sb="1" eb="3">
      <t>タントウ</t>
    </rPh>
    <rPh sb="11" eb="12">
      <t>メイ</t>
    </rPh>
    <rPh sb="15" eb="17">
      <t>ジュウジ</t>
    </rPh>
    <rPh sb="17" eb="19">
      <t>ジカン</t>
    </rPh>
    <rPh sb="20" eb="22">
      <t>キニュウ</t>
    </rPh>
    <rPh sb="28" eb="30">
      <t>キギョウ</t>
    </rPh>
    <rPh sb="30" eb="31">
      <t>メイ</t>
    </rPh>
    <rPh sb="31" eb="32">
      <t>トウ</t>
    </rPh>
    <rPh sb="32" eb="34">
      <t>カイジ</t>
    </rPh>
    <rPh sb="38" eb="40">
      <t>カショ</t>
    </rPh>
    <rPh sb="42" eb="44">
      <t>テキギ</t>
    </rPh>
    <rPh sb="44" eb="46">
      <t>キゴウ</t>
    </rPh>
    <rPh sb="46" eb="47">
      <t>トウ</t>
    </rPh>
    <rPh sb="48" eb="49">
      <t>オ</t>
    </rPh>
    <rPh sb="50" eb="51">
      <t>カ</t>
    </rPh>
    <phoneticPr fontId="2"/>
  </si>
  <si>
    <t>＊研究レポートの標題を記入し、「P2M」関連か「一般」PM関連かを
　プルダウンで選択する。</t>
    <rPh sb="1" eb="3">
      <t>ケンキュウ</t>
    </rPh>
    <rPh sb="8" eb="10">
      <t>ヒョウダイ</t>
    </rPh>
    <rPh sb="11" eb="13">
      <t>キニュウ</t>
    </rPh>
    <rPh sb="20" eb="22">
      <t>カンレン</t>
    </rPh>
    <rPh sb="24" eb="26">
      <t>イッパン</t>
    </rPh>
    <rPh sb="29" eb="31">
      <t>カンレン</t>
    </rPh>
    <rPh sb="41" eb="43">
      <t>センタク</t>
    </rPh>
    <phoneticPr fontId="2"/>
  </si>
  <si>
    <t>著者区分</t>
    <rPh sb="0" eb="2">
      <t>チョシャ</t>
    </rPh>
    <rPh sb="2" eb="4">
      <t>クブン</t>
    </rPh>
    <phoneticPr fontId="2"/>
  </si>
  <si>
    <t>研究レポート標題</t>
    <rPh sb="0" eb="2">
      <t>ケンキュウ</t>
    </rPh>
    <rPh sb="6" eb="8">
      <t>ヒョウダイ</t>
    </rPh>
    <phoneticPr fontId="2"/>
  </si>
  <si>
    <t>PM受賞対象の表彰名</t>
    <rPh sb="2" eb="4">
      <t>ジュショウ</t>
    </rPh>
    <rPh sb="4" eb="6">
      <t>タイショウ</t>
    </rPh>
    <rPh sb="7" eb="9">
      <t>ヒョウショウ</t>
    </rPh>
    <rPh sb="9" eb="10">
      <t>メイ</t>
    </rPh>
    <phoneticPr fontId="2"/>
  </si>
  <si>
    <t>＊PM受賞対象の表彰名を記入し、個人・団体区分及び
　　P2M区分をプルダウンから選択する。</t>
    <rPh sb="12" eb="14">
      <t>キニュウ</t>
    </rPh>
    <rPh sb="16" eb="18">
      <t>コジン</t>
    </rPh>
    <rPh sb="19" eb="21">
      <t>ダンタイ</t>
    </rPh>
    <rPh sb="21" eb="23">
      <t>クブン</t>
    </rPh>
    <rPh sb="23" eb="24">
      <t>オヨ</t>
    </rPh>
    <rPh sb="31" eb="33">
      <t>クブン</t>
    </rPh>
    <rPh sb="41" eb="43">
      <t>センタク</t>
    </rPh>
    <phoneticPr fontId="2"/>
  </si>
  <si>
    <t>講演会、セミナー等の名称</t>
    <rPh sb="0" eb="2">
      <t>コウエン</t>
    </rPh>
    <rPh sb="2" eb="3">
      <t>カイ</t>
    </rPh>
    <rPh sb="8" eb="9">
      <t>トウ</t>
    </rPh>
    <rPh sb="10" eb="12">
      <t>メイショウ</t>
    </rPh>
    <phoneticPr fontId="2"/>
  </si>
  <si>
    <t>ｂ普及小計</t>
    <rPh sb="1" eb="3">
      <t>フキュウ</t>
    </rPh>
    <rPh sb="3" eb="5">
      <t>ショウケイ</t>
    </rPh>
    <phoneticPr fontId="2"/>
  </si>
  <si>
    <t>d講師小計</t>
    <rPh sb="1" eb="3">
      <t>コウシ</t>
    </rPh>
    <rPh sb="3" eb="5">
      <t>ショウケイ</t>
    </rPh>
    <phoneticPr fontId="2"/>
  </si>
  <si>
    <t>講演区分</t>
    <rPh sb="0" eb="2">
      <t>コウエン</t>
    </rPh>
    <rPh sb="2" eb="4">
      <t>クブン</t>
    </rPh>
    <phoneticPr fontId="2"/>
  </si>
  <si>
    <t>講師</t>
    <rPh sb="0" eb="2">
      <t>コウシ</t>
    </rPh>
    <phoneticPr fontId="2"/>
  </si>
  <si>
    <t>e</t>
    <phoneticPr fontId="2"/>
  </si>
  <si>
    <t>普及</t>
    <rPh sb="0" eb="2">
      <t>フキュウ</t>
    </rPh>
    <phoneticPr fontId="2"/>
  </si>
  <si>
    <t>PM団体活動1</t>
    <rPh sb="2" eb="4">
      <t>ダンタイ</t>
    </rPh>
    <rPh sb="4" eb="6">
      <t>カツドウ</t>
    </rPh>
    <phoneticPr fontId="2"/>
  </si>
  <si>
    <t>団体（活動）名称</t>
    <rPh sb="0" eb="2">
      <t>ダンタイ</t>
    </rPh>
    <rPh sb="3" eb="5">
      <t>カツドウ</t>
    </rPh>
    <rPh sb="6" eb="8">
      <t>メイショウ</t>
    </rPh>
    <phoneticPr fontId="2"/>
  </si>
  <si>
    <t>PM団体活動2</t>
    <rPh sb="2" eb="4">
      <t>ダンタイ</t>
    </rPh>
    <rPh sb="4" eb="6">
      <t>カツドウ</t>
    </rPh>
    <phoneticPr fontId="2"/>
  </si>
  <si>
    <t>PM団体活動3</t>
    <rPh sb="2" eb="4">
      <t>ダンタイ</t>
    </rPh>
    <rPh sb="4" eb="6">
      <t>カツドウ</t>
    </rPh>
    <phoneticPr fontId="2"/>
  </si>
  <si>
    <t>PM団体活動4</t>
    <rPh sb="2" eb="4">
      <t>ダンタイ</t>
    </rPh>
    <rPh sb="4" eb="6">
      <t>カツドウ</t>
    </rPh>
    <phoneticPr fontId="2"/>
  </si>
  <si>
    <t>PM団体活動5</t>
    <rPh sb="2" eb="4">
      <t>ダンタイ</t>
    </rPh>
    <rPh sb="4" eb="6">
      <t>カツドウ</t>
    </rPh>
    <phoneticPr fontId="2"/>
  </si>
  <si>
    <t>e普及小計</t>
    <rPh sb="1" eb="3">
      <t>フキュウ</t>
    </rPh>
    <rPh sb="3" eb="5">
      <t>ショウケイ</t>
    </rPh>
    <phoneticPr fontId="2"/>
  </si>
  <si>
    <t>期間（月数）</t>
    <rPh sb="0" eb="2">
      <t>キカン</t>
    </rPh>
    <rPh sb="3" eb="5">
      <t>ツキスウ</t>
    </rPh>
    <phoneticPr fontId="2"/>
  </si>
  <si>
    <t>幹事区分</t>
    <rPh sb="0" eb="2">
      <t>カンジ</t>
    </rPh>
    <rPh sb="2" eb="4">
      <t>クブン</t>
    </rPh>
    <phoneticPr fontId="2"/>
  </si>
  <si>
    <t>＊参加したPM組織（または活動）名称及び参加月数を記入し、
　幹事区分（リーダ、メンバ）をプルダウンで選択する。</t>
    <rPh sb="1" eb="3">
      <t>サンカ</t>
    </rPh>
    <rPh sb="7" eb="9">
      <t>ソシキ</t>
    </rPh>
    <rPh sb="13" eb="15">
      <t>カツドウ</t>
    </rPh>
    <rPh sb="16" eb="18">
      <t>メイショウ</t>
    </rPh>
    <rPh sb="18" eb="19">
      <t>オヨ</t>
    </rPh>
    <rPh sb="20" eb="22">
      <t>サンカ</t>
    </rPh>
    <rPh sb="22" eb="24">
      <t>ツキスウ</t>
    </rPh>
    <rPh sb="25" eb="27">
      <t>キニュウ</t>
    </rPh>
    <rPh sb="31" eb="33">
      <t>カンジ</t>
    </rPh>
    <rPh sb="33" eb="35">
      <t>クブン</t>
    </rPh>
    <phoneticPr fontId="2"/>
  </si>
  <si>
    <t>リーダー</t>
    <phoneticPr fontId="2"/>
  </si>
  <si>
    <t>メンバー</t>
    <phoneticPr fontId="2"/>
  </si>
  <si>
    <t>a著作(書籍)小計</t>
    <rPh sb="1" eb="3">
      <t>チョサク</t>
    </rPh>
    <rPh sb="4" eb="6">
      <t>ショセキ</t>
    </rPh>
    <rPh sb="7" eb="9">
      <t>ショウケイ</t>
    </rPh>
    <phoneticPr fontId="2"/>
  </si>
  <si>
    <t>書籍1</t>
    <rPh sb="0" eb="2">
      <t>ショセキ</t>
    </rPh>
    <phoneticPr fontId="2"/>
  </si>
  <si>
    <t>書籍タイトル</t>
    <rPh sb="0" eb="2">
      <t>ショセキ</t>
    </rPh>
    <phoneticPr fontId="2"/>
  </si>
  <si>
    <t>書籍2</t>
    <rPh sb="0" eb="2">
      <t>ショセキ</t>
    </rPh>
    <phoneticPr fontId="2"/>
  </si>
  <si>
    <t>書籍3</t>
    <rPh sb="0" eb="2">
      <t>ショセキ</t>
    </rPh>
    <phoneticPr fontId="2"/>
  </si>
  <si>
    <t>書籍4</t>
    <rPh sb="0" eb="2">
      <t>ショセキ</t>
    </rPh>
    <phoneticPr fontId="2"/>
  </si>
  <si>
    <t>書籍5</t>
    <rPh sb="0" eb="2">
      <t>ショセキ</t>
    </rPh>
    <phoneticPr fontId="2"/>
  </si>
  <si>
    <t>＊書籍タイトルを記入し、著者区分（著者、共著者、監修・編集者）、
　　P2M区分をプルダウンから選択する。</t>
    <rPh sb="1" eb="3">
      <t>ショセキ</t>
    </rPh>
    <rPh sb="8" eb="10">
      <t>キニュウ</t>
    </rPh>
    <rPh sb="12" eb="14">
      <t>チョシャ</t>
    </rPh>
    <rPh sb="14" eb="16">
      <t>クブン</t>
    </rPh>
    <rPh sb="17" eb="19">
      <t>チョシャ</t>
    </rPh>
    <rPh sb="20" eb="23">
      <t>キョウチョシャ</t>
    </rPh>
    <rPh sb="24" eb="26">
      <t>カンシュウ</t>
    </rPh>
    <rPh sb="27" eb="30">
      <t>ヘンシュウシャ</t>
    </rPh>
    <rPh sb="38" eb="40">
      <t>クブン</t>
    </rPh>
    <phoneticPr fontId="2"/>
  </si>
  <si>
    <t>著作1</t>
    <rPh sb="0" eb="2">
      <t>チョサク</t>
    </rPh>
    <phoneticPr fontId="2"/>
  </si>
  <si>
    <t>著作2</t>
    <rPh sb="0" eb="2">
      <t>チョサク</t>
    </rPh>
    <phoneticPr fontId="2"/>
  </si>
  <si>
    <t>著作3</t>
    <rPh sb="0" eb="2">
      <t>チョサク</t>
    </rPh>
    <phoneticPr fontId="2"/>
  </si>
  <si>
    <t>著作4</t>
    <rPh sb="0" eb="2">
      <t>チョサク</t>
    </rPh>
    <phoneticPr fontId="2"/>
  </si>
  <si>
    <t>著作5</t>
    <rPh sb="0" eb="2">
      <t>チョサク</t>
    </rPh>
    <phoneticPr fontId="2"/>
  </si>
  <si>
    <t>テキストまたはジャーナルのタイトル</t>
    <phoneticPr fontId="2"/>
  </si>
  <si>
    <t>＊テキストまたはジャーナルのタイトルを記入し、
　著者区分（著者、共著者、監修・編集者）、P2M区分を</t>
    <rPh sb="19" eb="21">
      <t>キニュウ</t>
    </rPh>
    <rPh sb="25" eb="27">
      <t>チョシャ</t>
    </rPh>
    <rPh sb="27" eb="29">
      <t>クブン</t>
    </rPh>
    <rPh sb="30" eb="32">
      <t>チョシャ</t>
    </rPh>
    <rPh sb="33" eb="36">
      <t>キョウチョシャ</t>
    </rPh>
    <rPh sb="37" eb="39">
      <t>カンシュウ</t>
    </rPh>
    <rPh sb="40" eb="43">
      <t>ヘンシュウシャ</t>
    </rPh>
    <rPh sb="48" eb="50">
      <t>クブン</t>
    </rPh>
    <phoneticPr fontId="2"/>
  </si>
  <si>
    <t>Ⅳ</t>
    <phoneticPr fontId="2"/>
  </si>
  <si>
    <t>受講</t>
    <rPh sb="0" eb="2">
      <t>ジュコウ</t>
    </rPh>
    <phoneticPr fontId="2"/>
  </si>
  <si>
    <t>受講証明有1</t>
    <rPh sb="0" eb="2">
      <t>ジュコウ</t>
    </rPh>
    <rPh sb="2" eb="4">
      <t>ショウメイ</t>
    </rPh>
    <rPh sb="4" eb="5">
      <t>アリ</t>
    </rPh>
    <phoneticPr fontId="2"/>
  </si>
  <si>
    <t>受講証明有2</t>
    <rPh sb="0" eb="2">
      <t>ジュコウ</t>
    </rPh>
    <rPh sb="2" eb="4">
      <t>ショウメイ</t>
    </rPh>
    <rPh sb="4" eb="5">
      <t>アリ</t>
    </rPh>
    <phoneticPr fontId="2"/>
  </si>
  <si>
    <t>受講証明有3</t>
    <rPh sb="0" eb="2">
      <t>ジュコウ</t>
    </rPh>
    <rPh sb="2" eb="4">
      <t>ショウメイ</t>
    </rPh>
    <rPh sb="4" eb="5">
      <t>アリ</t>
    </rPh>
    <phoneticPr fontId="2"/>
  </si>
  <si>
    <t>受講証明有4</t>
    <rPh sb="0" eb="2">
      <t>ジュコウ</t>
    </rPh>
    <rPh sb="2" eb="4">
      <t>ショウメイ</t>
    </rPh>
    <rPh sb="4" eb="5">
      <t>アリ</t>
    </rPh>
    <phoneticPr fontId="2"/>
  </si>
  <si>
    <t>受講証明有5</t>
    <rPh sb="0" eb="2">
      <t>ジュコウ</t>
    </rPh>
    <rPh sb="2" eb="4">
      <t>ショウメイ</t>
    </rPh>
    <rPh sb="4" eb="5">
      <t>アリ</t>
    </rPh>
    <phoneticPr fontId="2"/>
  </si>
  <si>
    <t>受講講座名称</t>
    <rPh sb="0" eb="2">
      <t>ジュコウ</t>
    </rPh>
    <rPh sb="2" eb="4">
      <t>コウザ</t>
    </rPh>
    <rPh sb="4" eb="6">
      <t>メイショウ</t>
    </rPh>
    <phoneticPr fontId="2"/>
  </si>
  <si>
    <t>講座区分</t>
    <rPh sb="0" eb="2">
      <t>コウザ</t>
    </rPh>
    <rPh sb="2" eb="4">
      <t>クブン</t>
    </rPh>
    <phoneticPr fontId="2"/>
  </si>
  <si>
    <t>受講証明無1</t>
    <rPh sb="0" eb="2">
      <t>ジュコウ</t>
    </rPh>
    <rPh sb="2" eb="4">
      <t>ショウメイ</t>
    </rPh>
    <rPh sb="4" eb="5">
      <t>ナシ</t>
    </rPh>
    <phoneticPr fontId="2"/>
  </si>
  <si>
    <t>受講証明無2</t>
    <rPh sb="0" eb="2">
      <t>ジュコウ</t>
    </rPh>
    <rPh sb="2" eb="4">
      <t>ショウメイ</t>
    </rPh>
    <rPh sb="4" eb="5">
      <t>ナシ</t>
    </rPh>
    <phoneticPr fontId="2"/>
  </si>
  <si>
    <t>受講証明無3</t>
    <rPh sb="0" eb="2">
      <t>ジュコウ</t>
    </rPh>
    <rPh sb="2" eb="4">
      <t>ショウメイ</t>
    </rPh>
    <rPh sb="4" eb="5">
      <t>ナシ</t>
    </rPh>
    <phoneticPr fontId="2"/>
  </si>
  <si>
    <t>受講証明無4</t>
    <rPh sb="0" eb="2">
      <t>ジュコウ</t>
    </rPh>
    <rPh sb="2" eb="4">
      <t>ショウメイ</t>
    </rPh>
    <rPh sb="4" eb="5">
      <t>ナシ</t>
    </rPh>
    <phoneticPr fontId="2"/>
  </si>
  <si>
    <t>受講証明無5</t>
    <rPh sb="0" eb="2">
      <t>ジュコウ</t>
    </rPh>
    <rPh sb="2" eb="4">
      <t>ショウメイ</t>
    </rPh>
    <rPh sb="4" eb="5">
      <t>ナシ</t>
    </rPh>
    <phoneticPr fontId="2"/>
  </si>
  <si>
    <t>個人正会員</t>
    <rPh sb="0" eb="2">
      <t>コジン</t>
    </rPh>
    <rPh sb="2" eb="5">
      <t>セイカイイン</t>
    </rPh>
    <phoneticPr fontId="2"/>
  </si>
  <si>
    <t>会員区分</t>
    <rPh sb="0" eb="2">
      <t>カイイン</t>
    </rPh>
    <rPh sb="2" eb="4">
      <t>クブン</t>
    </rPh>
    <phoneticPr fontId="2"/>
  </si>
  <si>
    <t>未会員</t>
    <rPh sb="0" eb="1">
      <t>ミ</t>
    </rPh>
    <rPh sb="1" eb="3">
      <t>カイイン</t>
    </rPh>
    <phoneticPr fontId="2"/>
  </si>
  <si>
    <t>＊PMAJが発行した「CPU取得証明書」（受講証明）記載の
　　講座名およびCPUポイントを記入する。</t>
    <rPh sb="6" eb="8">
      <t>ハッコウ</t>
    </rPh>
    <rPh sb="14" eb="16">
      <t>シュトク</t>
    </rPh>
    <rPh sb="16" eb="19">
      <t>ショウメイショ</t>
    </rPh>
    <rPh sb="21" eb="23">
      <t>ジュコウ</t>
    </rPh>
    <rPh sb="23" eb="25">
      <t>ショウメイ</t>
    </rPh>
    <rPh sb="26" eb="28">
      <t>キサイ</t>
    </rPh>
    <rPh sb="32" eb="34">
      <t>コウザ</t>
    </rPh>
    <rPh sb="34" eb="35">
      <t>メイ</t>
    </rPh>
    <rPh sb="46" eb="48">
      <t>キニュウ</t>
    </rPh>
    <phoneticPr fontId="2"/>
  </si>
  <si>
    <t>PM関連セミナ</t>
    <rPh sb="2" eb="4">
      <t>カンレン</t>
    </rPh>
    <phoneticPr fontId="2"/>
  </si>
  <si>
    <t>大学等講義</t>
    <rPh sb="0" eb="2">
      <t>ダイガク</t>
    </rPh>
    <rPh sb="2" eb="3">
      <t>トウ</t>
    </rPh>
    <rPh sb="3" eb="5">
      <t>コウギ</t>
    </rPh>
    <phoneticPr fontId="2"/>
  </si>
  <si>
    <t>企業内講義</t>
    <rPh sb="0" eb="3">
      <t>キギョウナイ</t>
    </rPh>
    <rPh sb="3" eb="5">
      <t>コウギ</t>
    </rPh>
    <phoneticPr fontId="2"/>
  </si>
  <si>
    <t>PMAJ認定講義</t>
    <rPh sb="4" eb="6">
      <t>ニンテイ</t>
    </rPh>
    <rPh sb="6" eb="8">
      <t>コウギ</t>
    </rPh>
    <phoneticPr fontId="2"/>
  </si>
  <si>
    <t>＊受講した講座名称及び受講時間を記入し、
　講座区分（PM関連セミナ、大学等講義、企業内講義、</t>
    <rPh sb="1" eb="3">
      <t>ジュコウ</t>
    </rPh>
    <rPh sb="5" eb="7">
      <t>コウザ</t>
    </rPh>
    <rPh sb="7" eb="9">
      <t>メイショウ</t>
    </rPh>
    <rPh sb="9" eb="10">
      <t>オヨ</t>
    </rPh>
    <rPh sb="11" eb="13">
      <t>ジュコウ</t>
    </rPh>
    <rPh sb="13" eb="15">
      <t>ジカン</t>
    </rPh>
    <rPh sb="16" eb="18">
      <t>キニュウ</t>
    </rPh>
    <rPh sb="22" eb="24">
      <t>コウザ</t>
    </rPh>
    <rPh sb="24" eb="26">
      <t>クブン</t>
    </rPh>
    <rPh sb="29" eb="31">
      <t>カンレン</t>
    </rPh>
    <rPh sb="35" eb="37">
      <t>ダイガク</t>
    </rPh>
    <rPh sb="37" eb="38">
      <t>トウ</t>
    </rPh>
    <rPh sb="38" eb="40">
      <t>コウギ</t>
    </rPh>
    <rPh sb="41" eb="44">
      <t>キギョウナイ</t>
    </rPh>
    <rPh sb="44" eb="46">
      <t>コウギ</t>
    </rPh>
    <phoneticPr fontId="2"/>
  </si>
  <si>
    <t>＊講師を務めた講演会・セミナー等の名称及び実施時間を記入し、
　講演区分（PMシンポ等、大学等、P2M資格、PMAJ認定機関、</t>
    <rPh sb="1" eb="3">
      <t>コウシ</t>
    </rPh>
    <rPh sb="4" eb="5">
      <t>ツト</t>
    </rPh>
    <rPh sb="7" eb="9">
      <t>コウエン</t>
    </rPh>
    <rPh sb="9" eb="10">
      <t>カイ</t>
    </rPh>
    <rPh sb="15" eb="16">
      <t>トウ</t>
    </rPh>
    <rPh sb="17" eb="19">
      <t>メイショウ</t>
    </rPh>
    <rPh sb="19" eb="20">
      <t>オヨ</t>
    </rPh>
    <rPh sb="21" eb="23">
      <t>ジッシ</t>
    </rPh>
    <rPh sb="23" eb="25">
      <t>ジカン</t>
    </rPh>
    <rPh sb="26" eb="28">
      <t>キニュウ</t>
    </rPh>
    <rPh sb="32" eb="34">
      <t>コウエン</t>
    </rPh>
    <rPh sb="34" eb="36">
      <t>クブン</t>
    </rPh>
    <rPh sb="42" eb="43">
      <t>トウ</t>
    </rPh>
    <rPh sb="44" eb="46">
      <t>ダイガク</t>
    </rPh>
    <rPh sb="46" eb="47">
      <t>トウ</t>
    </rPh>
    <rPh sb="51" eb="53">
      <t>シカク</t>
    </rPh>
    <rPh sb="58" eb="60">
      <t>ニンテイ</t>
    </rPh>
    <rPh sb="60" eb="62">
      <t>キカン</t>
    </rPh>
    <phoneticPr fontId="2"/>
  </si>
  <si>
    <r>
      <t xml:space="preserve">      E-mail </t>
    </r>
    <r>
      <rPr>
        <sz val="10"/>
        <rFont val="ＭＳ ゴシック"/>
        <family val="3"/>
        <charset val="128"/>
      </rPr>
      <t>：</t>
    </r>
    <phoneticPr fontId="3"/>
  </si>
  <si>
    <t>申請年月日</t>
    <rPh sb="0" eb="2">
      <t>シンセイ</t>
    </rPh>
    <rPh sb="2" eb="5">
      <t>ネンガッピ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</si>
  <si>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</si>
  <si>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</si>
  <si>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</si>
  <si>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</si>
  <si>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</si>
  <si>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</si>
  <si>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</si>
  <si>
    <t>2026年</t>
    <rPh sb="4" eb="5">
      <t>ネン</t>
    </rPh>
    <phoneticPr fontId="3"/>
  </si>
  <si>
    <t>2027年</t>
    <rPh sb="4" eb="5">
      <t>ネン</t>
    </rPh>
    <phoneticPr fontId="3"/>
  </si>
  <si>
    <t>2028年</t>
    <rPh sb="4" eb="5">
      <t>ネン</t>
    </rPh>
    <phoneticPr fontId="3"/>
  </si>
  <si>
    <t>2029年</t>
    <rPh sb="4" eb="5">
      <t>ネン</t>
    </rPh>
    <phoneticPr fontId="3"/>
  </si>
  <si>
    <t>2030年</t>
    <rPh sb="4" eb="5">
      <t>ネン</t>
    </rPh>
    <phoneticPr fontId="3"/>
  </si>
  <si>
    <t>2031年</t>
    <rPh sb="4" eb="5">
      <t>ネン</t>
    </rPh>
    <phoneticPr fontId="3"/>
  </si>
  <si>
    <t>2032年</t>
    <rPh sb="4" eb="5">
      <t>ネン</t>
    </rPh>
    <phoneticPr fontId="3"/>
  </si>
  <si>
    <t>2033年</t>
    <rPh sb="4" eb="5">
      <t>ネン</t>
    </rPh>
    <phoneticPr fontId="3"/>
  </si>
  <si>
    <t>2034年</t>
    <rPh sb="4" eb="5">
      <t>ネン</t>
    </rPh>
    <phoneticPr fontId="3"/>
  </si>
  <si>
    <t>2035年</t>
    <rPh sb="4" eb="5">
      <t>ネン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</si>
  <si>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</si>
  <si>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</si>
  <si>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</si>
  <si>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</si>
  <si>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</si>
  <si>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</si>
  <si>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</si>
  <si>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</si>
  <si>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</si>
  <si>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</si>
  <si>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</si>
  <si>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</si>
  <si>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3"/>
  </si>
  <si>
    <t>2日</t>
    <rPh sb="1" eb="2">
      <t>ニチ</t>
    </rPh>
    <phoneticPr fontId="3"/>
  </si>
  <si>
    <t>3日</t>
    <rPh sb="1" eb="2">
      <t>ニチ</t>
    </rPh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</si>
  <si>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</si>
  <si>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</si>
  <si>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</si>
  <si>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</si>
  <si>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</si>
  <si>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</si>
  <si>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</si>
  <si>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</si>
  <si>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</si>
  <si>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</si>
  <si>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</si>
  <si>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</si>
  <si>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</si>
  <si>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</si>
  <si>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</si>
  <si>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</si>
  <si>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20日</t>
    <rPh sb="2" eb="3">
      <t>ニチ</t>
    </rPh>
    <phoneticPr fontId="3"/>
  </si>
  <si>
    <t>21日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</si>
  <si>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</si>
  <si>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</si>
  <si>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</si>
  <si>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</si>
  <si>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</si>
  <si>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</si>
  <si>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</si>
  <si>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29日</t>
    <rPh sb="2" eb="3">
      <t>ニチ</t>
    </rPh>
    <phoneticPr fontId="3"/>
  </si>
  <si>
    <t>30日</t>
    <rPh sb="2" eb="3">
      <t>ニチ</t>
    </rPh>
    <phoneticPr fontId="3"/>
  </si>
  <si>
    <t>31日</t>
    <rPh sb="2" eb="3">
      <t>ニチ</t>
    </rPh>
    <phoneticPr fontId="3"/>
  </si>
  <si>
    <t>2036年</t>
    <rPh sb="4" eb="5">
      <t>ネン</t>
    </rPh>
    <phoneticPr fontId="3"/>
  </si>
  <si>
    <t>2037年</t>
    <rPh sb="4" eb="5">
      <t>ネン</t>
    </rPh>
    <phoneticPr fontId="3"/>
  </si>
  <si>
    <t>2038年</t>
    <rPh sb="4" eb="5">
      <t>ネン</t>
    </rPh>
    <phoneticPr fontId="3"/>
  </si>
  <si>
    <t>2039年</t>
    <rPh sb="4" eb="5">
      <t>ネン</t>
    </rPh>
    <phoneticPr fontId="3"/>
  </si>
  <si>
    <t>2040年</t>
    <rPh sb="4" eb="5">
      <t>ネン</t>
    </rPh>
    <phoneticPr fontId="3"/>
  </si>
  <si>
    <t>過去に取得したCPUの累計</t>
    <rPh sb="0" eb="2">
      <t>カコ</t>
    </rPh>
    <rPh sb="3" eb="5">
      <t>シュトク</t>
    </rPh>
    <rPh sb="11" eb="13">
      <t>ルイケイ</t>
    </rPh>
    <phoneticPr fontId="3"/>
  </si>
  <si>
    <t>今回取得したCPUの合計</t>
    <rPh sb="0" eb="2">
      <t>コンカイ</t>
    </rPh>
    <rPh sb="2" eb="4">
      <t>シュトク</t>
    </rPh>
    <rPh sb="10" eb="12">
      <t>ゴウケイ</t>
    </rPh>
    <phoneticPr fontId="3"/>
  </si>
  <si>
    <t>今回分を加えたCPUの累計</t>
    <rPh sb="0" eb="2">
      <t>コンカイ</t>
    </rPh>
    <rPh sb="2" eb="3">
      <t>ブン</t>
    </rPh>
    <rPh sb="4" eb="5">
      <t>クワ</t>
    </rPh>
    <rPh sb="11" eb="13">
      <t>ルイケイ</t>
    </rPh>
    <phoneticPr fontId="3"/>
  </si>
  <si>
    <t>　　11件目以降を記入する。</t>
    <rPh sb="4" eb="5">
      <t>ケン</t>
    </rPh>
    <rPh sb="5" eb="6">
      <t>メ</t>
    </rPh>
    <rPh sb="6" eb="8">
      <t>イコウ</t>
    </rPh>
    <rPh sb="9" eb="11">
      <t>キニュウ</t>
    </rPh>
    <phoneticPr fontId="2"/>
  </si>
  <si>
    <t>プロジェクト6</t>
    <phoneticPr fontId="2"/>
  </si>
  <si>
    <t>プロジェクト7</t>
    <phoneticPr fontId="2"/>
  </si>
  <si>
    <t>プロジェクト8</t>
    <phoneticPr fontId="2"/>
  </si>
  <si>
    <t>プロジェクト9</t>
    <phoneticPr fontId="2"/>
  </si>
  <si>
    <t>プロジェクト10</t>
    <phoneticPr fontId="2"/>
  </si>
  <si>
    <t>書籍6</t>
    <rPh sb="0" eb="2">
      <t>ショセキ</t>
    </rPh>
    <phoneticPr fontId="2"/>
  </si>
  <si>
    <t>書籍7</t>
    <rPh sb="0" eb="2">
      <t>ショセキ</t>
    </rPh>
    <phoneticPr fontId="2"/>
  </si>
  <si>
    <t>書籍8</t>
    <rPh sb="0" eb="2">
      <t>ショセキ</t>
    </rPh>
    <phoneticPr fontId="2"/>
  </si>
  <si>
    <t>書籍9</t>
    <rPh sb="0" eb="2">
      <t>ショセキ</t>
    </rPh>
    <phoneticPr fontId="2"/>
  </si>
  <si>
    <t>書籍10</t>
    <rPh sb="0" eb="2">
      <t>ショセキ</t>
    </rPh>
    <phoneticPr fontId="2"/>
  </si>
  <si>
    <t>著作6</t>
    <rPh sb="0" eb="2">
      <t>チョサク</t>
    </rPh>
    <phoneticPr fontId="2"/>
  </si>
  <si>
    <t>著作7</t>
    <rPh sb="0" eb="2">
      <t>チョサク</t>
    </rPh>
    <phoneticPr fontId="2"/>
  </si>
  <si>
    <t>著作8</t>
    <rPh sb="0" eb="2">
      <t>チョサク</t>
    </rPh>
    <phoneticPr fontId="2"/>
  </si>
  <si>
    <t>著作9</t>
    <rPh sb="0" eb="2">
      <t>チョサク</t>
    </rPh>
    <phoneticPr fontId="2"/>
  </si>
  <si>
    <t>著作10</t>
    <rPh sb="0" eb="2">
      <t>チョサク</t>
    </rPh>
    <phoneticPr fontId="2"/>
  </si>
  <si>
    <t>PM受賞4</t>
    <rPh sb="2" eb="4">
      <t>ジュショウ</t>
    </rPh>
    <phoneticPr fontId="2"/>
  </si>
  <si>
    <t>PM受賞5</t>
    <rPh sb="2" eb="4">
      <t>ジュショウ</t>
    </rPh>
    <phoneticPr fontId="2"/>
  </si>
  <si>
    <t>PM受賞6</t>
    <rPh sb="2" eb="4">
      <t>ジュショウ</t>
    </rPh>
    <phoneticPr fontId="2"/>
  </si>
  <si>
    <t>＊年間プロジェクト件数が11件以上となる場合は、「記録簿3」シートに</t>
    <rPh sb="25" eb="28">
      <t>キロクボ</t>
    </rPh>
    <phoneticPr fontId="2"/>
  </si>
  <si>
    <t>＊レポート件数が年間5件以上になると、CPUが上限値を超えるので
　4件を超える入力は不要。</t>
    <rPh sb="5" eb="7">
      <t>ケンスウ</t>
    </rPh>
    <rPh sb="8" eb="10">
      <t>ネンカン</t>
    </rPh>
    <rPh sb="11" eb="12">
      <t>ケン</t>
    </rPh>
    <rPh sb="12" eb="14">
      <t>イジョウ</t>
    </rPh>
    <rPh sb="23" eb="26">
      <t>ジョウゲンチ</t>
    </rPh>
    <rPh sb="27" eb="28">
      <t>コ</t>
    </rPh>
    <rPh sb="35" eb="36">
      <t>ケン</t>
    </rPh>
    <rPh sb="37" eb="38">
      <t>コ</t>
    </rPh>
    <rPh sb="40" eb="42">
      <t>ニュウリョク</t>
    </rPh>
    <rPh sb="43" eb="45">
      <t>フヨウ</t>
    </rPh>
    <phoneticPr fontId="2"/>
  </si>
  <si>
    <t>＊年間書籍件数が11件以上となる場合は、「記録簿3」シートに
　 11件目以降を記入する。</t>
    <rPh sb="3" eb="5">
      <t>ショセキ</t>
    </rPh>
    <rPh sb="5" eb="7">
      <t>ケンスウ</t>
    </rPh>
    <phoneticPr fontId="2"/>
  </si>
  <si>
    <t>＊年間著作件数が11件以上となる場合は、「記録簿3」シートに
　 11件目以降を記入する。</t>
    <rPh sb="3" eb="5">
      <t>チョサク</t>
    </rPh>
    <phoneticPr fontId="2"/>
  </si>
  <si>
    <t>＊講師件数が年間11件以上となる場合は、「記録簿3」シートに
　 11件目以降を記入する。</t>
    <rPh sb="1" eb="3">
      <t>コウシ</t>
    </rPh>
    <rPh sb="3" eb="5">
      <t>ケンスウ</t>
    </rPh>
    <rPh sb="6" eb="8">
      <t>ネンカン</t>
    </rPh>
    <rPh sb="10" eb="11">
      <t>ケン</t>
    </rPh>
    <rPh sb="11" eb="13">
      <t>イジョウ</t>
    </rPh>
    <rPh sb="16" eb="18">
      <t>バアイ</t>
    </rPh>
    <rPh sb="21" eb="24">
      <t>キロクボ</t>
    </rPh>
    <phoneticPr fontId="2"/>
  </si>
  <si>
    <t>講師6</t>
    <rPh sb="0" eb="2">
      <t>コウシ</t>
    </rPh>
    <phoneticPr fontId="2"/>
  </si>
  <si>
    <t>講師7</t>
    <rPh sb="0" eb="2">
      <t>コウシ</t>
    </rPh>
    <phoneticPr fontId="2"/>
  </si>
  <si>
    <t>講師8</t>
    <rPh sb="0" eb="2">
      <t>コウシ</t>
    </rPh>
    <phoneticPr fontId="2"/>
  </si>
  <si>
    <t>講師9</t>
    <rPh sb="0" eb="2">
      <t>コウシ</t>
    </rPh>
    <phoneticPr fontId="2"/>
  </si>
  <si>
    <t>講師10</t>
    <rPh sb="0" eb="2">
      <t>コウシ</t>
    </rPh>
    <phoneticPr fontId="2"/>
  </si>
  <si>
    <t>＊受講証明が年間11件以上となる場合は、「記録簿3」シートに
　 11件目以降を記入する。</t>
    <rPh sb="1" eb="3">
      <t>ジュコウ</t>
    </rPh>
    <rPh sb="3" eb="5">
      <t>ショウメイ</t>
    </rPh>
    <rPh sb="6" eb="8">
      <t>ネンカン</t>
    </rPh>
    <rPh sb="10" eb="11">
      <t>ケン</t>
    </rPh>
    <rPh sb="11" eb="13">
      <t>イジョウ</t>
    </rPh>
    <rPh sb="16" eb="18">
      <t>バアイ</t>
    </rPh>
    <rPh sb="21" eb="24">
      <t>キロクボ</t>
    </rPh>
    <phoneticPr fontId="2"/>
  </si>
  <si>
    <t>＊講座件数が年間11件以上となる場合は、「記録簿3」シートに
　 11件目以降を記入する。</t>
    <rPh sb="1" eb="3">
      <t>コウザ</t>
    </rPh>
    <rPh sb="3" eb="5">
      <t>ケンスウ</t>
    </rPh>
    <rPh sb="6" eb="8">
      <t>ネンカン</t>
    </rPh>
    <rPh sb="10" eb="11">
      <t>ケン</t>
    </rPh>
    <rPh sb="11" eb="13">
      <t>イジョウ</t>
    </rPh>
    <rPh sb="16" eb="18">
      <t>バアイ</t>
    </rPh>
    <rPh sb="21" eb="24">
      <t>キロクボ</t>
    </rPh>
    <phoneticPr fontId="2"/>
  </si>
  <si>
    <t>プロジェクト11</t>
    <phoneticPr fontId="2"/>
  </si>
  <si>
    <t>プロジェクト12</t>
    <phoneticPr fontId="2"/>
  </si>
  <si>
    <t>プロジェクト13</t>
    <phoneticPr fontId="2"/>
  </si>
  <si>
    <t>プロジェクト14</t>
    <phoneticPr fontId="2"/>
  </si>
  <si>
    <t>プロジェクト15</t>
    <phoneticPr fontId="2"/>
  </si>
  <si>
    <t>書籍11</t>
    <rPh sb="0" eb="2">
      <t>ショセキ</t>
    </rPh>
    <phoneticPr fontId="2"/>
  </si>
  <si>
    <t>書籍12</t>
    <rPh sb="0" eb="2">
      <t>ショセキ</t>
    </rPh>
    <phoneticPr fontId="2"/>
  </si>
  <si>
    <t>書籍13</t>
    <rPh sb="0" eb="2">
      <t>ショセキ</t>
    </rPh>
    <phoneticPr fontId="2"/>
  </si>
  <si>
    <t>書籍14</t>
    <rPh sb="0" eb="2">
      <t>ショセキ</t>
    </rPh>
    <phoneticPr fontId="2"/>
  </si>
  <si>
    <t>書籍15</t>
    <rPh sb="0" eb="2">
      <t>ショセキ</t>
    </rPh>
    <phoneticPr fontId="2"/>
  </si>
  <si>
    <t>著作11</t>
    <rPh sb="0" eb="2">
      <t>チョサク</t>
    </rPh>
    <phoneticPr fontId="2"/>
  </si>
  <si>
    <t>著作12</t>
    <rPh sb="0" eb="2">
      <t>チョサク</t>
    </rPh>
    <phoneticPr fontId="2"/>
  </si>
  <si>
    <t>著作13</t>
    <rPh sb="0" eb="2">
      <t>チョサク</t>
    </rPh>
    <phoneticPr fontId="2"/>
  </si>
  <si>
    <t>著作14</t>
    <rPh sb="0" eb="2">
      <t>チョサク</t>
    </rPh>
    <phoneticPr fontId="2"/>
  </si>
  <si>
    <t>著作15</t>
    <rPh sb="0" eb="2">
      <t>チョサク</t>
    </rPh>
    <phoneticPr fontId="2"/>
  </si>
  <si>
    <t>PM受賞7</t>
    <rPh sb="2" eb="4">
      <t>ジュショウ</t>
    </rPh>
    <phoneticPr fontId="2"/>
  </si>
  <si>
    <t>PM受賞8</t>
    <rPh sb="2" eb="4">
      <t>ジュショウ</t>
    </rPh>
    <phoneticPr fontId="2"/>
  </si>
  <si>
    <t>PM受賞9</t>
    <rPh sb="2" eb="4">
      <t>ジュショウ</t>
    </rPh>
    <phoneticPr fontId="2"/>
  </si>
  <si>
    <t>＊受賞件数が年間7件以上となる場合は、「記録簿2」シートに
　 7件目以降を記入する。</t>
    <rPh sb="1" eb="3">
      <t>ジュショウ</t>
    </rPh>
    <rPh sb="3" eb="5">
      <t>ケンスウ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</si>
  <si>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講師11</t>
    <rPh sb="0" eb="2">
      <t>コウシ</t>
    </rPh>
    <phoneticPr fontId="2"/>
  </si>
  <si>
    <t>講師12</t>
    <rPh sb="0" eb="2">
      <t>コウシ</t>
    </rPh>
    <phoneticPr fontId="2"/>
  </si>
  <si>
    <t>講師13</t>
    <rPh sb="0" eb="2">
      <t>コウシ</t>
    </rPh>
    <phoneticPr fontId="2"/>
  </si>
  <si>
    <t>講師14</t>
    <rPh sb="0" eb="2">
      <t>コウシ</t>
    </rPh>
    <phoneticPr fontId="2"/>
  </si>
  <si>
    <t>講師15</t>
    <rPh sb="0" eb="2">
      <t>コウシ</t>
    </rPh>
    <phoneticPr fontId="2"/>
  </si>
  <si>
    <t>PM団体活動11</t>
    <rPh sb="2" eb="4">
      <t>ダンタイ</t>
    </rPh>
    <rPh sb="4" eb="6">
      <t>カツドウ</t>
    </rPh>
    <phoneticPr fontId="2"/>
  </si>
  <si>
    <t>PM団体活動12</t>
    <rPh sb="2" eb="4">
      <t>ダンタイ</t>
    </rPh>
    <rPh sb="4" eb="6">
      <t>カツドウ</t>
    </rPh>
    <phoneticPr fontId="2"/>
  </si>
  <si>
    <t>PM団体活動13</t>
    <rPh sb="2" eb="4">
      <t>ダンタイ</t>
    </rPh>
    <rPh sb="4" eb="6">
      <t>カツドウ</t>
    </rPh>
    <phoneticPr fontId="2"/>
  </si>
  <si>
    <t>PM団体活動14</t>
    <rPh sb="2" eb="4">
      <t>ダンタイ</t>
    </rPh>
    <rPh sb="4" eb="6">
      <t>カツドウ</t>
    </rPh>
    <phoneticPr fontId="2"/>
  </si>
  <si>
    <t>PM団体活動15</t>
    <rPh sb="2" eb="4">
      <t>ダンタイ</t>
    </rPh>
    <rPh sb="4" eb="6">
      <t>カツドウ</t>
    </rPh>
    <phoneticPr fontId="2"/>
  </si>
  <si>
    <t>PM団体活動7</t>
    <rPh sb="2" eb="4">
      <t>ダンタイ</t>
    </rPh>
    <rPh sb="4" eb="6">
      <t>カツドウ</t>
    </rPh>
    <phoneticPr fontId="2"/>
  </si>
  <si>
    <t>PM団体活動8</t>
    <rPh sb="2" eb="4">
      <t>ダンタイ</t>
    </rPh>
    <rPh sb="4" eb="6">
      <t>カツドウ</t>
    </rPh>
    <phoneticPr fontId="2"/>
  </si>
  <si>
    <t>PM団体活動9</t>
    <rPh sb="2" eb="4">
      <t>ダンタイ</t>
    </rPh>
    <rPh sb="4" eb="6">
      <t>カツドウ</t>
    </rPh>
    <phoneticPr fontId="2"/>
  </si>
  <si>
    <t>PM団体活動10</t>
    <rPh sb="2" eb="4">
      <t>ダンタイ</t>
    </rPh>
    <rPh sb="4" eb="6">
      <t>カツドウ</t>
    </rPh>
    <phoneticPr fontId="2"/>
  </si>
  <si>
    <t>PM団体活動6</t>
    <rPh sb="2" eb="4">
      <t>ダンタイ</t>
    </rPh>
    <rPh sb="4" eb="6">
      <t>カツドウ</t>
    </rPh>
    <phoneticPr fontId="2"/>
  </si>
  <si>
    <t>受講証明有6</t>
    <rPh sb="0" eb="2">
      <t>ジュコウ</t>
    </rPh>
    <rPh sb="2" eb="4">
      <t>ショウメイ</t>
    </rPh>
    <rPh sb="4" eb="5">
      <t>アリ</t>
    </rPh>
    <phoneticPr fontId="2"/>
  </si>
  <si>
    <t>受講証明有7</t>
    <rPh sb="0" eb="2">
      <t>ジュコウ</t>
    </rPh>
    <rPh sb="2" eb="4">
      <t>ショウメイ</t>
    </rPh>
    <rPh sb="4" eb="5">
      <t>アリ</t>
    </rPh>
    <phoneticPr fontId="2"/>
  </si>
  <si>
    <t>受講証明有8</t>
    <rPh sb="0" eb="2">
      <t>ジュコウ</t>
    </rPh>
    <rPh sb="2" eb="4">
      <t>ショウメイ</t>
    </rPh>
    <rPh sb="4" eb="5">
      <t>アリ</t>
    </rPh>
    <phoneticPr fontId="2"/>
  </si>
  <si>
    <t>受講証明有9</t>
    <rPh sb="0" eb="2">
      <t>ジュコウ</t>
    </rPh>
    <rPh sb="2" eb="4">
      <t>ショウメイ</t>
    </rPh>
    <rPh sb="4" eb="5">
      <t>アリ</t>
    </rPh>
    <phoneticPr fontId="2"/>
  </si>
  <si>
    <t>受講証明有10</t>
    <rPh sb="0" eb="2">
      <t>ジュコウ</t>
    </rPh>
    <rPh sb="2" eb="4">
      <t>ショウメイ</t>
    </rPh>
    <rPh sb="4" eb="5">
      <t>アリ</t>
    </rPh>
    <phoneticPr fontId="2"/>
  </si>
  <si>
    <t>受講証明無6</t>
    <rPh sb="0" eb="2">
      <t>ジュコウ</t>
    </rPh>
    <rPh sb="2" eb="4">
      <t>ショウメイ</t>
    </rPh>
    <rPh sb="4" eb="5">
      <t>ナシ</t>
    </rPh>
    <phoneticPr fontId="2"/>
  </si>
  <si>
    <t>受講証明無7</t>
    <rPh sb="0" eb="2">
      <t>ジュコウ</t>
    </rPh>
    <rPh sb="2" eb="4">
      <t>ショウメイ</t>
    </rPh>
    <rPh sb="4" eb="5">
      <t>ナシ</t>
    </rPh>
    <phoneticPr fontId="2"/>
  </si>
  <si>
    <t>受講証明無8</t>
    <rPh sb="0" eb="2">
      <t>ジュコウ</t>
    </rPh>
    <rPh sb="2" eb="4">
      <t>ショウメイ</t>
    </rPh>
    <rPh sb="4" eb="5">
      <t>ナシ</t>
    </rPh>
    <phoneticPr fontId="2"/>
  </si>
  <si>
    <t>受講証明無9</t>
    <rPh sb="0" eb="2">
      <t>ジュコウ</t>
    </rPh>
    <rPh sb="2" eb="4">
      <t>ショウメイ</t>
    </rPh>
    <rPh sb="4" eb="5">
      <t>ナシ</t>
    </rPh>
    <phoneticPr fontId="2"/>
  </si>
  <si>
    <t>受講証明無10</t>
    <rPh sb="0" eb="2">
      <t>ジュコウ</t>
    </rPh>
    <rPh sb="2" eb="4">
      <t>ショウメイ</t>
    </rPh>
    <rPh sb="4" eb="5">
      <t>ナシ</t>
    </rPh>
    <phoneticPr fontId="2"/>
  </si>
  <si>
    <t>受講証明有11</t>
    <rPh sb="0" eb="2">
      <t>ジュコウ</t>
    </rPh>
    <rPh sb="2" eb="4">
      <t>ショウメイ</t>
    </rPh>
    <rPh sb="4" eb="5">
      <t>アリ</t>
    </rPh>
    <phoneticPr fontId="2"/>
  </si>
  <si>
    <t>受講証明有12</t>
    <rPh sb="0" eb="2">
      <t>ジュコウ</t>
    </rPh>
    <rPh sb="2" eb="4">
      <t>ショウメイ</t>
    </rPh>
    <rPh sb="4" eb="5">
      <t>アリ</t>
    </rPh>
    <phoneticPr fontId="2"/>
  </si>
  <si>
    <t>受講証明有13</t>
    <rPh sb="0" eb="2">
      <t>ジュコウ</t>
    </rPh>
    <rPh sb="2" eb="4">
      <t>ショウメイ</t>
    </rPh>
    <rPh sb="4" eb="5">
      <t>アリ</t>
    </rPh>
    <phoneticPr fontId="2"/>
  </si>
  <si>
    <t>受講証明有14</t>
    <rPh sb="0" eb="2">
      <t>ジュコウ</t>
    </rPh>
    <rPh sb="2" eb="4">
      <t>ショウメイ</t>
    </rPh>
    <rPh sb="4" eb="5">
      <t>アリ</t>
    </rPh>
    <phoneticPr fontId="2"/>
  </si>
  <si>
    <t>受講証明有15</t>
    <rPh sb="0" eb="2">
      <t>ジュコウ</t>
    </rPh>
    <rPh sb="2" eb="4">
      <t>ショウメイ</t>
    </rPh>
    <rPh sb="4" eb="5">
      <t>アリ</t>
    </rPh>
    <phoneticPr fontId="2"/>
  </si>
  <si>
    <t>受講証明無11</t>
    <rPh sb="0" eb="2">
      <t>ジュコウ</t>
    </rPh>
    <rPh sb="2" eb="4">
      <t>ショウメイ</t>
    </rPh>
    <rPh sb="4" eb="5">
      <t>ナシ</t>
    </rPh>
    <phoneticPr fontId="2"/>
  </si>
  <si>
    <t>受講証明無12</t>
    <rPh sb="0" eb="2">
      <t>ジュコウ</t>
    </rPh>
    <rPh sb="2" eb="4">
      <t>ショウメイ</t>
    </rPh>
    <rPh sb="4" eb="5">
      <t>ナシ</t>
    </rPh>
    <phoneticPr fontId="2"/>
  </si>
  <si>
    <t>受講証明無13</t>
    <rPh sb="0" eb="2">
      <t>ジュコウ</t>
    </rPh>
    <rPh sb="2" eb="4">
      <t>ショウメイ</t>
    </rPh>
    <rPh sb="4" eb="5">
      <t>ナシ</t>
    </rPh>
    <phoneticPr fontId="2"/>
  </si>
  <si>
    <t>受講証明無14</t>
    <rPh sb="0" eb="2">
      <t>ジュコウ</t>
    </rPh>
    <rPh sb="2" eb="4">
      <t>ショウメイ</t>
    </rPh>
    <rPh sb="4" eb="5">
      <t>ナシ</t>
    </rPh>
    <phoneticPr fontId="2"/>
  </si>
  <si>
    <t>受講証明無15</t>
    <rPh sb="0" eb="2">
      <t>ジュコウ</t>
    </rPh>
    <rPh sb="2" eb="4">
      <t>ショウメイ</t>
    </rPh>
    <rPh sb="4" eb="5">
      <t>ナシ</t>
    </rPh>
    <phoneticPr fontId="2"/>
  </si>
  <si>
    <t>非会員</t>
    <rPh sb="0" eb="3">
      <t>ヒカイイン</t>
    </rPh>
    <phoneticPr fontId="2"/>
  </si>
  <si>
    <t>関連業務1</t>
    <rPh sb="0" eb="2">
      <t>カンレン</t>
    </rPh>
    <rPh sb="2" eb="4">
      <t>ギョウム</t>
    </rPh>
    <phoneticPr fontId="2"/>
  </si>
  <si>
    <t>関連業務2</t>
    <rPh sb="0" eb="2">
      <t>カンレン</t>
    </rPh>
    <rPh sb="2" eb="4">
      <t>ギョウム</t>
    </rPh>
    <phoneticPr fontId="2"/>
  </si>
  <si>
    <t>関連業務3</t>
    <rPh sb="0" eb="2">
      <t>カンレン</t>
    </rPh>
    <rPh sb="2" eb="4">
      <t>ギョウム</t>
    </rPh>
    <phoneticPr fontId="2"/>
  </si>
  <si>
    <t>関連業務4</t>
    <rPh sb="0" eb="2">
      <t>カンレン</t>
    </rPh>
    <rPh sb="2" eb="4">
      <t>ギョウム</t>
    </rPh>
    <phoneticPr fontId="2"/>
  </si>
  <si>
    <t>関連業務5</t>
    <rPh sb="0" eb="2">
      <t>カンレン</t>
    </rPh>
    <rPh sb="2" eb="4">
      <t>ギョウム</t>
    </rPh>
    <phoneticPr fontId="2"/>
  </si>
  <si>
    <t>関連業務小計</t>
    <rPh sb="0" eb="2">
      <t>カンレン</t>
    </rPh>
    <rPh sb="2" eb="4">
      <t>ギョウム</t>
    </rPh>
    <rPh sb="4" eb="6">
      <t>ショウケイ</t>
    </rPh>
    <phoneticPr fontId="2"/>
  </si>
  <si>
    <t>メンバー</t>
    <phoneticPr fontId="2"/>
  </si>
  <si>
    <t>f</t>
    <phoneticPr fontId="2"/>
  </si>
  <si>
    <t>(1)書籍の著作</t>
    <phoneticPr fontId="3"/>
  </si>
  <si>
    <t>(2)テキストまたはジャーナルの著作</t>
    <phoneticPr fontId="3"/>
  </si>
  <si>
    <t>普及・啓蒙・教育・訓練</t>
    <rPh sb="0" eb="2">
      <t>フキュウ</t>
    </rPh>
    <rPh sb="3" eb="5">
      <t>ケイモウ</t>
    </rPh>
    <rPh sb="6" eb="8">
      <t>キョウイク</t>
    </rPh>
    <phoneticPr fontId="2"/>
  </si>
  <si>
    <t>(3)PM受賞</t>
    <phoneticPr fontId="3"/>
  </si>
  <si>
    <t>(4)講師</t>
    <phoneticPr fontId="3"/>
  </si>
  <si>
    <t>(5)PM団体活動（PMAJ、PMI</t>
    <phoneticPr fontId="3"/>
  </si>
  <si>
    <t>、PM学会等PM専門団体）</t>
    <phoneticPr fontId="3"/>
  </si>
  <si>
    <t>(6)その他関連業務等参加</t>
    <phoneticPr fontId="3"/>
  </si>
  <si>
    <t>その他関連業務</t>
    <rPh sb="2" eb="3">
      <t>タ</t>
    </rPh>
    <rPh sb="3" eb="5">
      <t>カンレン</t>
    </rPh>
    <rPh sb="5" eb="7">
      <t>ギョウム</t>
    </rPh>
    <phoneticPr fontId="2"/>
  </si>
  <si>
    <t>リーダー</t>
    <phoneticPr fontId="2"/>
  </si>
  <si>
    <t>＊その他関連業務の標題を記入し、幹事区分（リーダ、メンバ）を
　　プルダウンで選択する。</t>
    <rPh sb="3" eb="4">
      <t>タ</t>
    </rPh>
    <rPh sb="4" eb="6">
      <t>カンレン</t>
    </rPh>
    <rPh sb="6" eb="8">
      <t>ギョウム</t>
    </rPh>
    <rPh sb="9" eb="11">
      <t>ヒョウダイ</t>
    </rPh>
    <rPh sb="12" eb="14">
      <t>キニュウ</t>
    </rPh>
    <phoneticPr fontId="2"/>
  </si>
  <si>
    <t>関連業務11</t>
    <rPh sb="0" eb="2">
      <t>カンレン</t>
    </rPh>
    <rPh sb="2" eb="4">
      <t>ギョウム</t>
    </rPh>
    <phoneticPr fontId="2"/>
  </si>
  <si>
    <t>関連業務12</t>
    <rPh sb="0" eb="2">
      <t>カンレン</t>
    </rPh>
    <rPh sb="2" eb="4">
      <t>ギョウム</t>
    </rPh>
    <phoneticPr fontId="2"/>
  </si>
  <si>
    <t>関連業務13</t>
    <rPh sb="0" eb="2">
      <t>カンレン</t>
    </rPh>
    <rPh sb="2" eb="4">
      <t>ギョウム</t>
    </rPh>
    <phoneticPr fontId="2"/>
  </si>
  <si>
    <t>関連業務14</t>
    <rPh sb="0" eb="2">
      <t>カンレン</t>
    </rPh>
    <rPh sb="2" eb="4">
      <t>ギョウム</t>
    </rPh>
    <phoneticPr fontId="2"/>
  </si>
  <si>
    <t>関連業務15</t>
    <rPh sb="0" eb="2">
      <t>カンレン</t>
    </rPh>
    <rPh sb="2" eb="4">
      <t>ギョウム</t>
    </rPh>
    <phoneticPr fontId="2"/>
  </si>
  <si>
    <t>関連業務6</t>
    <rPh sb="0" eb="2">
      <t>カンレン</t>
    </rPh>
    <rPh sb="2" eb="4">
      <t>ギョウム</t>
    </rPh>
    <phoneticPr fontId="2"/>
  </si>
  <si>
    <t>関連業務7</t>
    <rPh sb="0" eb="2">
      <t>カンレン</t>
    </rPh>
    <rPh sb="2" eb="4">
      <t>ギョウム</t>
    </rPh>
    <phoneticPr fontId="2"/>
  </si>
  <si>
    <t>関連業務8</t>
    <rPh sb="0" eb="2">
      <t>カンレン</t>
    </rPh>
    <rPh sb="2" eb="4">
      <t>ギョウム</t>
    </rPh>
    <phoneticPr fontId="2"/>
  </si>
  <si>
    <t>関連業務9</t>
    <rPh sb="0" eb="2">
      <t>カンレン</t>
    </rPh>
    <rPh sb="2" eb="4">
      <t>ギョウム</t>
    </rPh>
    <phoneticPr fontId="2"/>
  </si>
  <si>
    <t>関連業務10</t>
    <rPh sb="0" eb="2">
      <t>カンレン</t>
    </rPh>
    <rPh sb="2" eb="4">
      <t>ギョウム</t>
    </rPh>
    <phoneticPr fontId="2"/>
  </si>
  <si>
    <t>＊活動件数が年間11件以上となる場合は、「記録簿2」シートに
　 11件目以降を記入する。</t>
    <rPh sb="1" eb="3">
      <t>カツドウ</t>
    </rPh>
    <rPh sb="3" eb="5">
      <t>ケンスウ</t>
    </rPh>
    <rPh sb="6" eb="8">
      <t>ネンカン</t>
    </rPh>
    <rPh sb="10" eb="11">
      <t>ケン</t>
    </rPh>
    <rPh sb="11" eb="13">
      <t>イジョウ</t>
    </rPh>
    <rPh sb="16" eb="18">
      <t>バアイ</t>
    </rPh>
    <rPh sb="21" eb="24">
      <t>キロクボ</t>
    </rPh>
    <phoneticPr fontId="2"/>
  </si>
  <si>
    <t>＊活動件数が年間11件以上となると、CPUが上限値を超えるので
　10件を超える入力は不要。</t>
    <rPh sb="1" eb="3">
      <t>カツドウ</t>
    </rPh>
    <rPh sb="3" eb="5">
      <t>ケンスウ</t>
    </rPh>
    <rPh sb="6" eb="8">
      <t>ネンカン</t>
    </rPh>
    <rPh sb="10" eb="11">
      <t>ケン</t>
    </rPh>
    <rPh sb="11" eb="13">
      <t>イジョウ</t>
    </rPh>
    <phoneticPr fontId="2"/>
  </si>
  <si>
    <r>
      <t>PMS</t>
    </r>
    <r>
      <rPr>
        <sz val="10"/>
        <rFont val="ＭＳ ゴシック"/>
        <family val="3"/>
        <charset val="128"/>
      </rPr>
      <t>資格認定番号：認</t>
    </r>
    <rPh sb="3" eb="5">
      <t>シカク</t>
    </rPh>
    <rPh sb="5" eb="7">
      <t>ニンテイ</t>
    </rPh>
    <phoneticPr fontId="3"/>
  </si>
  <si>
    <t xml:space="preserve">   会員区分：</t>
    <rPh sb="3" eb="4">
      <t>カイ</t>
    </rPh>
    <rPh sb="4" eb="5">
      <t>イン</t>
    </rPh>
    <rPh sb="5" eb="7">
      <t>クブン</t>
    </rPh>
    <phoneticPr fontId="3"/>
  </si>
  <si>
    <r>
      <t>会員番号：</t>
    </r>
    <r>
      <rPr>
        <b/>
        <sz val="12"/>
        <rFont val="ＭＳ ゴシック"/>
        <family val="3"/>
        <charset val="128"/>
      </rPr>
      <t>AJ</t>
    </r>
    <rPh sb="0" eb="1">
      <t>カイ</t>
    </rPh>
    <rPh sb="1" eb="2">
      <t>イン</t>
    </rPh>
    <rPh sb="2" eb="4">
      <t>バンゴウ</t>
    </rPh>
    <phoneticPr fontId="3"/>
  </si>
  <si>
    <r>
      <t>PMS</t>
    </r>
    <r>
      <rPr>
        <sz val="10"/>
        <rFont val="ＭＳ ゴシック"/>
        <family val="3"/>
        <charset val="128"/>
      </rPr>
      <t>資格認定番号：</t>
    </r>
    <r>
      <rPr>
        <b/>
        <sz val="12"/>
        <rFont val="ＭＳ ゴシック"/>
        <family val="3"/>
        <charset val="128"/>
      </rPr>
      <t>認</t>
    </r>
    <rPh sb="3" eb="5">
      <t>シカク</t>
    </rPh>
    <rPh sb="5" eb="7">
      <t>ニンテイ</t>
    </rPh>
    <phoneticPr fontId="3"/>
  </si>
  <si>
    <t>個人正会員</t>
    <rPh sb="0" eb="2">
      <t>コジン</t>
    </rPh>
    <rPh sb="2" eb="5">
      <t>セイカイイン</t>
    </rPh>
    <phoneticPr fontId="3"/>
  </si>
  <si>
    <t>非会員</t>
    <rPh sb="0" eb="3">
      <t>ヒカイイン</t>
    </rPh>
    <phoneticPr fontId="3"/>
  </si>
  <si>
    <t>CPU
ポイント</t>
    <phoneticPr fontId="3"/>
  </si>
  <si>
    <t>個人正会員か非会員（法人会員を含む）をプルダウンから選択する。</t>
    <rPh sb="0" eb="2">
      <t>コジン</t>
    </rPh>
    <rPh sb="2" eb="5">
      <t>セイカイイン</t>
    </rPh>
    <rPh sb="6" eb="9">
      <t>ヒカイイン</t>
    </rPh>
    <rPh sb="10" eb="12">
      <t>ホウジン</t>
    </rPh>
    <rPh sb="12" eb="14">
      <t>カイイン</t>
    </rPh>
    <rPh sb="15" eb="16">
      <t>フク</t>
    </rPh>
    <rPh sb="26" eb="28">
      <t>センタク</t>
    </rPh>
    <phoneticPr fontId="3"/>
  </si>
  <si>
    <t>a受講小計</t>
    <rPh sb="1" eb="3">
      <t>ジュコウ</t>
    </rPh>
    <rPh sb="3" eb="5">
      <t>ショウケイ</t>
    </rPh>
    <phoneticPr fontId="2"/>
  </si>
  <si>
    <t>個人正会員は会員番号を記入する。</t>
    <rPh sb="0" eb="2">
      <t>コジン</t>
    </rPh>
    <rPh sb="2" eb="5">
      <t>セイカイイン</t>
    </rPh>
    <rPh sb="6" eb="8">
      <t>カイイン</t>
    </rPh>
    <rPh sb="8" eb="10">
      <t>バンゴウ</t>
    </rPh>
    <rPh sb="11" eb="13">
      <t>キニュウ</t>
    </rPh>
    <phoneticPr fontId="3"/>
  </si>
  <si>
    <t>年次CPU記録簿</t>
    <phoneticPr fontId="2"/>
  </si>
  <si>
    <t>年次CPU記録簿（追加3枚目）</t>
    <rPh sb="9" eb="11">
      <t>ツイカ</t>
    </rPh>
    <rPh sb="12" eb="14">
      <t>マイメ</t>
    </rPh>
    <phoneticPr fontId="2"/>
  </si>
  <si>
    <t>年次CPU記録簿（追加2枚目）</t>
    <rPh sb="5" eb="8">
      <t>キロクボ</t>
    </rPh>
    <rPh sb="9" eb="11">
      <t>ツイカ</t>
    </rPh>
    <rPh sb="12" eb="14">
      <t>マイメ</t>
    </rPh>
    <phoneticPr fontId="2"/>
  </si>
  <si>
    <t>項番</t>
    <rPh sb="0" eb="2">
      <t>コウバン</t>
    </rPh>
    <phoneticPr fontId="3"/>
  </si>
  <si>
    <t>時間（hr）</t>
    <rPh sb="0" eb="2">
      <t>ジカン</t>
    </rPh>
    <phoneticPr fontId="2"/>
  </si>
  <si>
    <t>CPUポイント</t>
    <phoneticPr fontId="2"/>
  </si>
  <si>
    <t>　　・難度が高いプロジェクト</t>
    <phoneticPr fontId="2"/>
  </si>
  <si>
    <t>　　・新規性・創造性があるプロジェクト
　　・企業貢献度が高いプロジェクト</t>
    <phoneticPr fontId="2"/>
  </si>
  <si>
    <t>　　・社会的影響度が高いプロジェクト</t>
    <phoneticPr fontId="2"/>
  </si>
  <si>
    <t>　　・大規模なプロジェクト
　　・その他顕著な実績効果を伴うプロジェクト</t>
    <phoneticPr fontId="2"/>
  </si>
  <si>
    <t>＊年間プロジェクト件数が6件以上となる場合は、
　　「記録簿2」シートに6件目以降を記入する。</t>
    <phoneticPr fontId="3"/>
  </si>
  <si>
    <t>＊従事時間の合計（実務活動計）が上限の１５００時間を超えた場合、</t>
    <rPh sb="29" eb="31">
      <t>バアイ</t>
    </rPh>
    <phoneticPr fontId="2"/>
  </si>
  <si>
    <t>　　一律１５００時間の表示となる。</t>
    <phoneticPr fontId="3"/>
  </si>
  <si>
    <t>＊書籍タイトルを記入し、著者区分（著者、共著者、監修・編集者）、
　　「P2M」関連か「一般」PM関連かをプルダウンで選択する。</t>
    <rPh sb="1" eb="3">
      <t>ショセキ</t>
    </rPh>
    <rPh sb="8" eb="10">
      <t>キニュウ</t>
    </rPh>
    <rPh sb="12" eb="14">
      <t>チョシャ</t>
    </rPh>
    <rPh sb="14" eb="16">
      <t>クブン</t>
    </rPh>
    <rPh sb="17" eb="19">
      <t>チョシャ</t>
    </rPh>
    <rPh sb="20" eb="23">
      <t>キョウチョシャ</t>
    </rPh>
    <rPh sb="24" eb="26">
      <t>カンシュウ</t>
    </rPh>
    <rPh sb="27" eb="30">
      <t>ヘンシュウシャ</t>
    </rPh>
    <phoneticPr fontId="2"/>
  </si>
  <si>
    <t>　</t>
    <phoneticPr fontId="2"/>
  </si>
  <si>
    <t>＊年間書籍件数が6件以上となる場合は、「記録簿2」シートに
　 6件目以降を記入する。</t>
    <rPh sb="3" eb="5">
      <t>ショセキ</t>
    </rPh>
    <rPh sb="5" eb="7">
      <t>ケンスウ</t>
    </rPh>
    <phoneticPr fontId="2"/>
  </si>
  <si>
    <t>　プルダウンから選択する。</t>
    <phoneticPr fontId="2"/>
  </si>
  <si>
    <t>＊年間著作件数が6件以上となる場合は、「記録簿2」シートに
　 6件目以降を記入する。</t>
    <rPh sb="3" eb="5">
      <t>チョサク</t>
    </rPh>
    <phoneticPr fontId="2"/>
  </si>
  <si>
    <t>＊受賞件数が年間4件以上となる場合は、「記録簿2」シートに
　 4件目以降を記入する。</t>
    <rPh sb="1" eb="3">
      <t>ジュショウ</t>
    </rPh>
    <rPh sb="3" eb="5">
      <t>ケンスウ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</si>
  <si>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　企業内研修）をプルダウンで選択する。</t>
    <phoneticPr fontId="2"/>
  </si>
  <si>
    <t>＊講師件数が年間6件以上となる場合は、「記録簿2」シートに
　 6件目以降を記入する。</t>
    <rPh sb="1" eb="3">
      <t>コウシ</t>
    </rPh>
    <rPh sb="3" eb="5">
      <t>ケンスウ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</si>
  <si>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＊活動件数が年間6件以上となる場合は、「記録簿2」シートに
　 6件目以降を記入する。</t>
    <rPh sb="1" eb="3">
      <t>カツドウ</t>
    </rPh>
    <rPh sb="3" eb="5">
      <t>ケンスウ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</si>
  <si>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＊受講証明が年間6件以上となる場合は、「記録簿2」シートに
　 6件目以降を記入する。</t>
    <rPh sb="1" eb="3">
      <t>ジュコウ</t>
    </rPh>
    <rPh sb="3" eb="5">
      <t>ショウメイ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</si>
  <si>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　PMAJ認定講義）をプルダウンで選択する。</t>
    <phoneticPr fontId="2"/>
  </si>
  <si>
    <t>＊講座件数が年間6件以上となる場合は、「記録簿2」シートに
　 6件目以降を記入する。</t>
    <rPh sb="1" eb="3">
      <t>コウザ</t>
    </rPh>
    <rPh sb="3" eb="5">
      <t>ケンスウ</t>
    </rPh>
    <rPh sb="6" eb="8">
      <t>ネンカン</t>
    </rPh>
    <rPh sb="9" eb="10">
      <t>ケン</t>
    </rPh>
    <rPh sb="10" eb="12">
      <t>イジョウ</t>
    </rPh>
    <rPh sb="15" eb="17">
      <t>バアイ</t>
    </rPh>
    <rPh sb="20" eb="23">
      <t>キロクボ</t>
    </rPh>
    <phoneticPr fontId="2"/>
  </si>
  <si>
    <t>　　・難度が高いプロジェクト</t>
    <phoneticPr fontId="2"/>
  </si>
  <si>
    <t>　　・新規性・創造性があるプロジェクト
　　・企業貢献度が高いプロジェクト</t>
    <phoneticPr fontId="2"/>
  </si>
  <si>
    <t>　　・社会的影響度が高いプロジェクト</t>
    <phoneticPr fontId="2"/>
  </si>
  <si>
    <t>　　・大規模なプロジェクト
　　・その他顕著な実績効果を伴うプロジェクト</t>
    <phoneticPr fontId="2"/>
  </si>
  <si>
    <t>　</t>
    <phoneticPr fontId="2"/>
  </si>
  <si>
    <t>　プルダウンから選択する。</t>
    <phoneticPr fontId="2"/>
  </si>
  <si>
    <t>　企業内研修）をプルダウンで選択する。</t>
    <phoneticPr fontId="2"/>
  </si>
  <si>
    <t>　PMAJ認定講義）をプルダウンで選択する。</t>
    <phoneticPr fontId="2"/>
  </si>
  <si>
    <t>（プロジェクトマネジャー加算点）</t>
    <rPh sb="12" eb="14">
      <t>カサン</t>
    </rPh>
    <rPh sb="14" eb="15">
      <t>テン</t>
    </rPh>
    <phoneticPr fontId="2"/>
  </si>
  <si>
    <t>加算点</t>
    <rPh sb="0" eb="2">
      <t>カサン</t>
    </rPh>
    <rPh sb="2" eb="3">
      <t>テン</t>
    </rPh>
    <phoneticPr fontId="3"/>
  </si>
  <si>
    <t>資格認定番号を記入する。</t>
    <rPh sb="0" eb="2">
      <t>シカク</t>
    </rPh>
    <rPh sb="2" eb="4">
      <t>ニンテイ</t>
    </rPh>
    <rPh sb="4" eb="6">
      <t>バンゴウ</t>
    </rPh>
    <rPh sb="7" eb="9">
      <t>キニュウ</t>
    </rPh>
    <phoneticPr fontId="3"/>
  </si>
  <si>
    <t>申請者の氏名を記入する。</t>
    <rPh sb="0" eb="2">
      <t>シンセイ</t>
    </rPh>
    <rPh sb="2" eb="3">
      <t>シャ</t>
    </rPh>
    <rPh sb="4" eb="6">
      <t>シメイ</t>
    </rPh>
    <rPh sb="7" eb="9">
      <t>キニュウ</t>
    </rPh>
    <phoneticPr fontId="3"/>
  </si>
  <si>
    <t>申請者のメールアドレスを記入する。</t>
    <rPh sb="0" eb="3">
      <t>シンセイシャ</t>
    </rPh>
    <rPh sb="12" eb="14">
      <t>キニュウ</t>
    </rPh>
    <phoneticPr fontId="3"/>
  </si>
  <si>
    <t>＊「茶色部分」はプロダウンにより選択、「黄色部分」は手入力する項目。</t>
    <rPh sb="2" eb="4">
      <t>チャイロ</t>
    </rPh>
    <rPh sb="4" eb="6">
      <t>ブブン</t>
    </rPh>
    <rPh sb="16" eb="18">
      <t>センタク</t>
    </rPh>
    <rPh sb="20" eb="22">
      <t>キイロ</t>
    </rPh>
    <rPh sb="22" eb="24">
      <t>ブブン</t>
    </rPh>
    <rPh sb="26" eb="27">
      <t>テ</t>
    </rPh>
    <rPh sb="28" eb="29">
      <t>チカラ</t>
    </rPh>
    <rPh sb="31" eb="33">
      <t>コウモク</t>
    </rPh>
    <phoneticPr fontId="2"/>
  </si>
  <si>
    <t>＊記録簿の申請年度および申請年月日をプロダウンから選択する。</t>
    <rPh sb="1" eb="3">
      <t>キロク</t>
    </rPh>
    <rPh sb="3" eb="4">
      <t>ボ</t>
    </rPh>
    <rPh sb="5" eb="7">
      <t>シンセイ</t>
    </rPh>
    <rPh sb="7" eb="9">
      <t>ネンド</t>
    </rPh>
    <rPh sb="12" eb="14">
      <t>シンセイ</t>
    </rPh>
    <rPh sb="14" eb="17">
      <t>ネンガッピ</t>
    </rPh>
    <rPh sb="25" eb="27">
      <t>センタク</t>
    </rPh>
    <phoneticPr fontId="2"/>
  </si>
  <si>
    <t>＊前年度に提出したCPU記録簿を確認して、前年度までのCPUを記入してください。</t>
    <rPh sb="1" eb="4">
      <t>ゼンネンド</t>
    </rPh>
    <rPh sb="5" eb="7">
      <t>テイシュツ</t>
    </rPh>
    <rPh sb="12" eb="15">
      <t>キロクボ</t>
    </rPh>
    <rPh sb="16" eb="18">
      <t>カクニン</t>
    </rPh>
    <rPh sb="21" eb="24">
      <t>ゼンネンド</t>
    </rPh>
    <rPh sb="31" eb="3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</si>
</sst>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Century"/>
      <family val="1"/>
    </font>
    <font>
      <u/>
      <sz val="10"/>
      <color indexed="12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Century"/>
      <family val="1"/>
    </font>
    <font>
      <sz val="9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Century"/>
      <family val="1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00B0F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right" vertical="center"/>
    </xf>
    <xf numFmtId="0" fontId="8" fillId="0" borderId="0" xfId="0" applyFont="1">
      <alignment vertical="center"/>
    </xf>
    <xf numFmtId="176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2" xfId="0" applyBorder="1">
      <alignment vertical="center"/>
    </xf>
    <xf numFmtId="0" fontId="4" fillId="0" borderId="0" xfId="1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5" xfId="0" applyBorder="1" applyAlignment="1"/>
    <xf numFmtId="0" fontId="0" fillId="0" borderId="18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Protection="1">
      <alignment vertical="center"/>
      <protection locked="0"/>
    </xf>
    <xf numFmtId="0" fontId="8" fillId="0" borderId="0" xfId="0" applyFont="1" applyAlignment="1">
      <alignment vertical="top" wrapText="1"/>
    </xf>
    <xf numFmtId="0" fontId="0" fillId="2" borderId="11" xfId="0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Fill="1">
      <alignment vertical="center"/>
    </xf>
    <xf numFmtId="0" fontId="10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/>
    </xf>
    <xf numFmtId="176" fontId="7" fillId="0" borderId="0" xfId="0" applyNumberFormat="1" applyFont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176" fontId="7" fillId="2" borderId="17" xfId="0" applyNumberFormat="1" applyFont="1" applyFill="1" applyBorder="1" applyProtection="1">
      <alignment vertical="center"/>
      <protection locked="0"/>
    </xf>
    <xf numFmtId="178" fontId="0" fillId="0" borderId="7" xfId="0" applyNumberFormat="1" applyBorder="1">
      <alignment vertical="center"/>
    </xf>
    <xf numFmtId="0" fontId="8" fillId="0" borderId="0" xfId="0" applyFont="1" applyFill="1">
      <alignment vertic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horizontal="right" vertical="center"/>
    </xf>
    <xf numFmtId="0" fontId="15" fillId="0" borderId="0" xfId="1" applyFont="1" applyAlignment="1" applyProtection="1">
      <alignment horizontal="right" vertical="center"/>
    </xf>
    <xf numFmtId="0" fontId="11" fillId="0" borderId="0" xfId="2" applyFont="1" applyFill="1" applyAlignment="1" applyProtection="1">
      <alignment vertical="center"/>
      <protection locked="0"/>
    </xf>
    <xf numFmtId="0" fontId="11" fillId="0" borderId="0" xfId="3" applyFont="1" applyFill="1" applyAlignment="1" applyProtection="1">
      <alignment vertical="center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179" fontId="0" fillId="2" borderId="22" xfId="0" applyNumberFormat="1" applyFill="1" applyBorder="1" applyProtection="1">
      <alignment vertical="center"/>
      <protection locked="0"/>
    </xf>
    <xf numFmtId="179" fontId="12" fillId="0" borderId="24" xfId="0" applyNumberFormat="1" applyFont="1" applyBorder="1">
      <alignment vertical="center"/>
    </xf>
    <xf numFmtId="179" fontId="12" fillId="0" borderId="26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0" fillId="0" borderId="28" xfId="0" applyNumberFormat="1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176" fontId="7" fillId="0" borderId="30" xfId="0" applyNumberFormat="1" applyFont="1" applyFill="1" applyBorder="1">
      <alignment vertical="center"/>
    </xf>
    <xf numFmtId="176" fontId="0" fillId="0" borderId="31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179" fontId="0" fillId="0" borderId="0" xfId="0" applyNumberFormat="1" applyBorder="1">
      <alignment vertical="center"/>
    </xf>
    <xf numFmtId="179" fontId="12" fillId="0" borderId="32" xfId="0" applyNumberFormat="1" applyFont="1" applyBorder="1">
      <alignment vertical="center"/>
    </xf>
    <xf numFmtId="176" fontId="0" fillId="3" borderId="16" xfId="0" applyNumberFormat="1" applyFont="1" applyFill="1" applyBorder="1" applyProtection="1">
      <alignment vertical="center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176" fontId="7" fillId="3" borderId="14" xfId="0" applyNumberFormat="1" applyFont="1" applyFill="1" applyBorder="1" applyProtection="1">
      <alignment vertical="center"/>
      <protection locked="0"/>
    </xf>
    <xf numFmtId="176" fontId="7" fillId="3" borderId="17" xfId="0" applyNumberFormat="1" applyFont="1" applyFill="1" applyBorder="1" applyProtection="1">
      <alignment vertical="center"/>
      <protection locked="0"/>
    </xf>
    <xf numFmtId="0" fontId="7" fillId="3" borderId="11" xfId="0" applyFont="1" applyFill="1" applyBorder="1" applyProtection="1">
      <alignment vertical="center"/>
      <protection locked="0"/>
    </xf>
    <xf numFmtId="0" fontId="9" fillId="3" borderId="11" xfId="0" applyFont="1" applyFill="1" applyBorder="1" applyProtection="1">
      <alignment vertical="center"/>
      <protection locked="0"/>
    </xf>
    <xf numFmtId="176" fontId="9" fillId="3" borderId="17" xfId="0" applyNumberFormat="1" applyFont="1" applyFill="1" applyBorder="1" applyProtection="1">
      <alignment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9" fillId="3" borderId="13" xfId="0" applyFont="1" applyFill="1" applyBorder="1" applyProtection="1">
      <alignment vertical="center"/>
      <protection locked="0"/>
    </xf>
    <xf numFmtId="0" fontId="8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4" fillId="0" borderId="0" xfId="1" applyFont="1" applyFill="1" applyAlignment="1" applyProtection="1">
      <alignment horizontal="center" vertical="center"/>
    </xf>
    <xf numFmtId="0" fontId="0" fillId="0" borderId="3" xfId="0" applyBorder="1" applyAlignment="1">
      <alignment vertical="center" wrapText="1"/>
    </xf>
    <xf numFmtId="0" fontId="14" fillId="0" borderId="0" xfId="1" applyFont="1" applyAlignment="1" applyProtection="1">
      <alignment horizontal="right"/>
    </xf>
    <xf numFmtId="0" fontId="8" fillId="3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protection locked="0"/>
    </xf>
    <xf numFmtId="178" fontId="0" fillId="0" borderId="0" xfId="0" applyNumberFormat="1" applyFill="1" applyBorder="1">
      <alignment vertical="center"/>
    </xf>
    <xf numFmtId="177" fontId="0" fillId="2" borderId="17" xfId="0" applyNumberFormat="1" applyFill="1" applyBorder="1" applyProtection="1">
      <alignment vertical="center"/>
      <protection locked="0"/>
    </xf>
    <xf numFmtId="177" fontId="7" fillId="2" borderId="17" xfId="0" applyNumberFormat="1" applyFont="1" applyFill="1" applyBorder="1" applyProtection="1">
      <alignment vertical="center"/>
      <protection locked="0"/>
    </xf>
    <xf numFmtId="177" fontId="0" fillId="2" borderId="15" xfId="0" applyNumberFormat="1" applyFont="1" applyFill="1" applyBorder="1" applyProtection="1">
      <alignment vertical="center"/>
      <protection locked="0"/>
    </xf>
    <xf numFmtId="0" fontId="8" fillId="4" borderId="7" xfId="0" applyFont="1" applyFill="1" applyBorder="1" applyAlignment="1" applyProtection="1">
      <alignment horizontal="left" wrapText="1"/>
      <protection locked="0"/>
    </xf>
    <xf numFmtId="0" fontId="0" fillId="0" borderId="0" xfId="0" applyBorder="1">
      <alignment vertical="center"/>
    </xf>
    <xf numFmtId="0" fontId="4" fillId="0" borderId="0" xfId="1" applyFont="1" applyFill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</xf>
    <xf numFmtId="0" fontId="8" fillId="4" borderId="3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>
      <alignment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2" xfId="0" applyFont="1" applyFill="1" applyBorder="1">
      <alignment vertical="center"/>
    </xf>
    <xf numFmtId="0" fontId="7" fillId="0" borderId="37" xfId="0" applyFont="1" applyBorder="1" applyAlignment="1">
      <alignment horizontal="left"/>
    </xf>
    <xf numFmtId="179" fontId="0" fillId="0" borderId="38" xfId="0" applyNumberFormat="1" applyBorder="1">
      <alignment vertical="center"/>
    </xf>
    <xf numFmtId="176" fontId="0" fillId="0" borderId="16" xfId="0" applyNumberFormat="1" applyFont="1" applyFill="1" applyBorder="1" applyProtection="1">
      <alignment vertical="center"/>
      <protection locked="0"/>
    </xf>
    <xf numFmtId="179" fontId="0" fillId="0" borderId="39" xfId="0" applyNumberFormat="1" applyBorder="1">
      <alignment vertical="center"/>
    </xf>
    <xf numFmtId="177" fontId="0" fillId="0" borderId="15" xfId="0" applyNumberFormat="1" applyFont="1" applyBorder="1">
      <alignment vertical="center"/>
    </xf>
    <xf numFmtId="0" fontId="9" fillId="0" borderId="40" xfId="0" applyFont="1" applyBorder="1" applyAlignment="1">
      <alignment horizontal="left"/>
    </xf>
    <xf numFmtId="179" fontId="0" fillId="0" borderId="41" xfId="0" applyNumberFormat="1" applyBorder="1">
      <alignment vertical="center"/>
    </xf>
    <xf numFmtId="176" fontId="0" fillId="0" borderId="42" xfId="0" applyNumberFormat="1" applyFont="1" applyFill="1" applyBorder="1">
      <alignment vertical="center"/>
    </xf>
    <xf numFmtId="179" fontId="0" fillId="0" borderId="43" xfId="0" applyNumberFormat="1" applyBorder="1">
      <alignment vertical="center"/>
    </xf>
    <xf numFmtId="0" fontId="8" fillId="0" borderId="0" xfId="0" applyFont="1" applyFill="1" applyAlignment="1">
      <alignment vertical="top"/>
    </xf>
    <xf numFmtId="0" fontId="9" fillId="0" borderId="44" xfId="0" applyFont="1" applyBorder="1" applyAlignment="1">
      <alignment horizontal="left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33" xfId="0" applyFont="1" applyFill="1" applyBorder="1">
      <alignment vertical="center"/>
    </xf>
    <xf numFmtId="0" fontId="8" fillId="4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34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8" fillId="4" borderId="35" xfId="0" applyFont="1" applyFill="1" applyBorder="1" applyAlignment="1">
      <alignment horizontal="right" vertical="center"/>
    </xf>
    <xf numFmtId="0" fontId="8" fillId="4" borderId="46" xfId="0" applyFont="1" applyFill="1" applyBorder="1">
      <alignment vertical="center"/>
    </xf>
    <xf numFmtId="178" fontId="0" fillId="0" borderId="24" xfId="0" applyNumberFormat="1" applyBorder="1">
      <alignment vertical="center"/>
    </xf>
    <xf numFmtId="0" fontId="0" fillId="0" borderId="54" xfId="0" applyBorder="1">
      <alignment vertical="center"/>
    </xf>
    <xf numFmtId="176" fontId="0" fillId="0" borderId="55" xfId="0" applyNumberFormat="1" applyBorder="1">
      <alignment vertical="center"/>
    </xf>
    <xf numFmtId="0" fontId="0" fillId="0" borderId="54" xfId="0" applyFill="1" applyBorder="1">
      <alignment vertical="center"/>
    </xf>
    <xf numFmtId="178" fontId="0" fillId="0" borderId="26" xfId="0" applyNumberFormat="1" applyBorder="1">
      <alignment vertical="center"/>
    </xf>
    <xf numFmtId="0" fontId="8" fillId="4" borderId="46" xfId="0" applyFont="1" applyFill="1" applyBorder="1" applyAlignment="1">
      <alignment horizontal="center" vertical="center"/>
    </xf>
    <xf numFmtId="177" fontId="0" fillId="0" borderId="24" xfId="0" applyNumberFormat="1" applyBorder="1">
      <alignment vertical="center"/>
    </xf>
    <xf numFmtId="0" fontId="8" fillId="0" borderId="54" xfId="0" applyFont="1" applyBorder="1" applyAlignment="1">
      <alignment horizontal="left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177" fontId="0" fillId="0" borderId="58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26" xfId="0" applyNumberFormat="1" applyBorder="1">
      <alignment vertical="center"/>
    </xf>
    <xf numFmtId="177" fontId="0" fillId="0" borderId="26" xfId="0" applyNumberFormat="1" applyBorder="1">
      <alignment vertical="center"/>
    </xf>
    <xf numFmtId="179" fontId="0" fillId="2" borderId="24" xfId="0" applyNumberFormat="1" applyFill="1" applyBorder="1" applyProtection="1">
      <alignment vertical="center"/>
      <protection locked="0"/>
    </xf>
    <xf numFmtId="179" fontId="0" fillId="0" borderId="24" xfId="0" applyNumberFormat="1" applyBorder="1" applyProtection="1">
      <alignment vertical="center"/>
    </xf>
    <xf numFmtId="176" fontId="0" fillId="0" borderId="59" xfId="0" applyNumberFormat="1" applyFont="1" applyFill="1" applyBorder="1">
      <alignment vertical="center"/>
    </xf>
    <xf numFmtId="0" fontId="9" fillId="0" borderId="60" xfId="0" applyFont="1" applyBorder="1" applyAlignment="1">
      <alignment horizontal="left"/>
    </xf>
    <xf numFmtId="179" fontId="0" fillId="0" borderId="61" xfId="0" applyNumberFormat="1" applyBorder="1">
      <alignment vertical="center"/>
    </xf>
    <xf numFmtId="178" fontId="0" fillId="0" borderId="32" xfId="0" applyNumberFormat="1" applyBorder="1">
      <alignment vertical="center"/>
    </xf>
    <xf numFmtId="176" fontId="0" fillId="0" borderId="62" xfId="0" applyNumberFormat="1" applyBorder="1">
      <alignment vertical="center"/>
    </xf>
    <xf numFmtId="0" fontId="0" fillId="0" borderId="63" xfId="0" applyFill="1" applyBorder="1">
      <alignment vertical="center"/>
    </xf>
    <xf numFmtId="178" fontId="0" fillId="0" borderId="64" xfId="0" applyNumberFormat="1" applyBorder="1">
      <alignment vertical="center"/>
    </xf>
    <xf numFmtId="177" fontId="0" fillId="0" borderId="27" xfId="0" applyNumberFormat="1" applyBorder="1">
      <alignment vertical="center"/>
    </xf>
    <xf numFmtId="176" fontId="7" fillId="0" borderId="0" xfId="0" applyNumberFormat="1" applyFont="1">
      <alignment vertical="center"/>
    </xf>
    <xf numFmtId="0" fontId="0" fillId="0" borderId="65" xfId="0" applyBorder="1" applyAlignment="1">
      <alignment horizontal="right" vertical="center"/>
    </xf>
    <xf numFmtId="0" fontId="18" fillId="5" borderId="0" xfId="0" applyFont="1" applyFill="1">
      <alignment vertical="center"/>
    </xf>
    <xf numFmtId="0" fontId="18" fillId="0" borderId="0" xfId="0" applyFont="1">
      <alignment vertical="center"/>
    </xf>
    <xf numFmtId="0" fontId="19" fillId="5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標準" xfId="0" builtinId="0"/>
    <cellStyle name="標準_Sheet1" xfId="1" xr:uid="{00000000-0005-0000-0000-000002000000}"/>
    <cellStyle name="標準_Sheet1_1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90"/>
  <sheetViews>
    <sheetView showGridLines="0" tabSelected="1" view="pageBreakPreview" zoomScale="85" zoomScaleNormal="100" zoomScaleSheetLayoutView="85" workbookViewId="0"/>
  </sheetViews>
  <sheetFormatPr defaultRowHeight="12.75" x14ac:dyDescent="0.25"/>
  <cols>
    <col min="1" max="1" width="2" customWidth="1"/>
    <col min="2" max="2" width="3" style="21" customWidth="1"/>
    <col min="3" max="3" width="18.265625" customWidth="1"/>
    <col min="4" max="5" width="5.1328125" customWidth="1"/>
    <col min="6" max="6" width="13.73046875" customWidth="1"/>
    <col min="7" max="7" width="44.86328125" customWidth="1"/>
    <col min="9" max="9" width="7.3984375" customWidth="1"/>
    <col min="11" max="11" width="1.265625" customWidth="1"/>
    <col min="12" max="12" width="53.3984375" style="4" customWidth="1"/>
    <col min="14" max="14" width="9" style="25"/>
    <col min="15" max="15" width="13.46484375" style="25" customWidth="1"/>
    <col min="16" max="16" width="11.46484375" style="25" customWidth="1"/>
    <col min="17" max="23" width="9" style="25"/>
  </cols>
  <sheetData>
    <row r="1" spans="2:26" ht="16.149999999999999" x14ac:dyDescent="0.3">
      <c r="C1" s="1" t="s">
        <v>0</v>
      </c>
      <c r="D1" s="41">
        <v>1</v>
      </c>
      <c r="E1" s="81" t="s">
        <v>321</v>
      </c>
      <c r="F1" s="82"/>
      <c r="G1" s="82"/>
      <c r="J1" s="3"/>
      <c r="K1" s="146" t="s">
        <v>359</v>
      </c>
      <c r="L1" s="144"/>
      <c r="P1" s="27"/>
      <c r="Q1" s="27"/>
      <c r="R1" s="28"/>
      <c r="S1" s="29"/>
      <c r="T1" s="40"/>
      <c r="U1" s="39" t="s">
        <v>143</v>
      </c>
      <c r="V1" s="39"/>
      <c r="X1" s="40" t="s">
        <v>126</v>
      </c>
      <c r="Y1" s="25" t="s">
        <v>155</v>
      </c>
      <c r="Z1">
        <v>1</v>
      </c>
    </row>
    <row r="2" spans="2:26" ht="16.149999999999999" x14ac:dyDescent="0.25">
      <c r="C2" s="1"/>
      <c r="D2" s="42"/>
      <c r="E2" s="42"/>
      <c r="F2" s="13"/>
      <c r="G2" s="38" t="s">
        <v>125</v>
      </c>
      <c r="H2" s="58" t="s">
        <v>126</v>
      </c>
      <c r="I2" s="59" t="s">
        <v>147</v>
      </c>
      <c r="J2" s="59" t="s">
        <v>155</v>
      </c>
      <c r="K2" s="147" t="s">
        <v>360</v>
      </c>
      <c r="L2" s="145"/>
      <c r="P2" s="27"/>
      <c r="Q2" s="27"/>
      <c r="R2" s="28"/>
      <c r="S2" s="29"/>
      <c r="T2" s="40"/>
      <c r="U2" s="39" t="s">
        <v>144</v>
      </c>
      <c r="V2" s="39"/>
      <c r="X2" s="40" t="s">
        <v>127</v>
      </c>
      <c r="Y2" s="25" t="s">
        <v>156</v>
      </c>
      <c r="Z2">
        <v>2</v>
      </c>
    </row>
    <row r="3" spans="2:26" ht="16.149999999999999" x14ac:dyDescent="0.25">
      <c r="C3" s="1"/>
      <c r="D3" s="42"/>
      <c r="E3" s="42"/>
      <c r="F3" s="13"/>
      <c r="G3" s="36" t="s">
        <v>314</v>
      </c>
      <c r="H3" s="150"/>
      <c r="I3" s="150"/>
      <c r="J3" s="150"/>
      <c r="L3" s="147" t="s">
        <v>356</v>
      </c>
      <c r="P3" s="27"/>
      <c r="Q3" s="27"/>
      <c r="R3" s="28"/>
      <c r="S3" s="29"/>
      <c r="T3" s="40"/>
      <c r="U3" s="39" t="s">
        <v>145</v>
      </c>
      <c r="V3" s="39"/>
      <c r="X3" s="40" t="s">
        <v>128</v>
      </c>
      <c r="Y3" s="25" t="s">
        <v>157</v>
      </c>
      <c r="Z3">
        <v>3</v>
      </c>
    </row>
    <row r="4" spans="2:26" ht="16.149999999999999" x14ac:dyDescent="0.25">
      <c r="C4" s="1"/>
      <c r="D4" s="42"/>
      <c r="E4" s="42"/>
      <c r="F4" s="13"/>
      <c r="G4" s="37" t="s">
        <v>1</v>
      </c>
      <c r="H4" s="150"/>
      <c r="I4" s="150"/>
      <c r="J4" s="150"/>
      <c r="L4" s="147" t="s">
        <v>357</v>
      </c>
      <c r="P4" s="27"/>
      <c r="Q4" s="27"/>
      <c r="R4" s="28"/>
      <c r="S4" s="29"/>
      <c r="T4" s="40"/>
      <c r="U4" s="39" t="s">
        <v>146</v>
      </c>
      <c r="V4" s="39"/>
      <c r="X4" s="40" t="s">
        <v>129</v>
      </c>
      <c r="Y4" s="25" t="s">
        <v>158</v>
      </c>
      <c r="Z4">
        <v>4</v>
      </c>
    </row>
    <row r="5" spans="2:26" ht="16.149999999999999" x14ac:dyDescent="0.25">
      <c r="C5" s="1"/>
      <c r="D5" s="42"/>
      <c r="E5" s="42"/>
      <c r="F5" s="13"/>
      <c r="G5" s="36" t="s">
        <v>124</v>
      </c>
      <c r="H5" s="149"/>
      <c r="I5" s="149"/>
      <c r="J5" s="149"/>
      <c r="L5" s="147" t="s">
        <v>358</v>
      </c>
      <c r="O5" s="25">
        <v>0</v>
      </c>
      <c r="P5" s="25">
        <v>0</v>
      </c>
      <c r="Q5" s="27">
        <v>0</v>
      </c>
      <c r="R5" s="28"/>
      <c r="S5" s="29"/>
      <c r="T5" s="40"/>
      <c r="U5" s="39" t="s">
        <v>147</v>
      </c>
      <c r="V5" s="39"/>
      <c r="X5" s="40" t="s">
        <v>130</v>
      </c>
      <c r="Y5" s="25" t="s">
        <v>159</v>
      </c>
      <c r="Z5">
        <v>5</v>
      </c>
    </row>
    <row r="6" spans="2:26" ht="24.95" customHeight="1" x14ac:dyDescent="0.25">
      <c r="C6" s="1"/>
      <c r="D6" s="42"/>
      <c r="E6" s="42"/>
      <c r="F6" s="13"/>
      <c r="G6" s="71" t="s">
        <v>312</v>
      </c>
      <c r="H6" s="72">
        <v>0</v>
      </c>
      <c r="I6" s="79" t="s">
        <v>317</v>
      </c>
      <c r="J6" s="34">
        <f>VLOOKUP(H6,$P$5:$Q$7,2)</f>
        <v>0</v>
      </c>
      <c r="L6" s="35" t="s">
        <v>318</v>
      </c>
      <c r="O6" s="25" t="s">
        <v>315</v>
      </c>
      <c r="P6" s="25" t="s">
        <v>315</v>
      </c>
      <c r="Q6" s="27">
        <v>2</v>
      </c>
      <c r="R6" s="28"/>
      <c r="S6" s="29"/>
      <c r="T6" s="40"/>
      <c r="U6" s="39" t="s">
        <v>148</v>
      </c>
      <c r="V6" s="39"/>
      <c r="X6" s="40" t="s">
        <v>131</v>
      </c>
      <c r="Y6" s="25" t="s">
        <v>160</v>
      </c>
      <c r="Z6">
        <v>6</v>
      </c>
    </row>
    <row r="7" spans="2:26" ht="16.5" thickBot="1" x14ac:dyDescent="0.3">
      <c r="C7" s="1"/>
      <c r="D7" s="42"/>
      <c r="E7" s="42"/>
      <c r="F7" s="13"/>
      <c r="G7" s="37" t="s">
        <v>313</v>
      </c>
      <c r="H7" s="149"/>
      <c r="I7" s="149"/>
      <c r="J7" s="149"/>
      <c r="L7" s="100" t="s">
        <v>320</v>
      </c>
      <c r="O7" s="25" t="s">
        <v>316</v>
      </c>
      <c r="P7" s="25" t="s">
        <v>316</v>
      </c>
      <c r="Q7" s="27">
        <v>0</v>
      </c>
      <c r="R7" s="28"/>
      <c r="S7" s="29"/>
      <c r="T7" s="40"/>
      <c r="U7" s="39" t="s">
        <v>149</v>
      </c>
      <c r="V7" s="39"/>
      <c r="X7" s="40" t="s">
        <v>132</v>
      </c>
      <c r="Y7" s="25" t="s">
        <v>161</v>
      </c>
      <c r="Z7">
        <v>7</v>
      </c>
    </row>
    <row r="8" spans="2:26" s="4" customFormat="1" x14ac:dyDescent="0.25">
      <c r="B8" s="102"/>
      <c r="C8" s="103" t="s">
        <v>2</v>
      </c>
      <c r="D8" s="104" t="s">
        <v>3</v>
      </c>
      <c r="E8" s="83" t="s">
        <v>324</v>
      </c>
      <c r="F8" s="105"/>
      <c r="G8" s="106" t="s">
        <v>57</v>
      </c>
      <c r="H8" s="88" t="s">
        <v>325</v>
      </c>
      <c r="I8" s="89" t="s">
        <v>355</v>
      </c>
      <c r="J8" s="90" t="s">
        <v>326</v>
      </c>
      <c r="N8" s="25"/>
      <c r="O8" s="25">
        <v>0</v>
      </c>
      <c r="P8" s="25"/>
      <c r="Q8" s="25"/>
      <c r="R8" s="25"/>
      <c r="S8" s="25"/>
      <c r="T8" s="40"/>
      <c r="U8" s="39" t="s">
        <v>150</v>
      </c>
      <c r="V8" s="39"/>
      <c r="W8" s="25"/>
      <c r="X8" s="40" t="s">
        <v>133</v>
      </c>
      <c r="Y8" s="25" t="s">
        <v>162</v>
      </c>
      <c r="Z8">
        <v>8</v>
      </c>
    </row>
    <row r="9" spans="2:26" ht="24.95" customHeight="1" x14ac:dyDescent="0.25">
      <c r="B9" s="107"/>
      <c r="C9" s="19"/>
      <c r="D9" s="18" t="s">
        <v>34</v>
      </c>
      <c r="E9" s="84">
        <v>1</v>
      </c>
      <c r="F9" s="8" t="s">
        <v>13</v>
      </c>
      <c r="G9" s="22"/>
      <c r="H9" s="78"/>
      <c r="I9" s="91"/>
      <c r="J9" s="92"/>
      <c r="L9" s="14" t="s">
        <v>60</v>
      </c>
      <c r="O9" s="25">
        <v>1</v>
      </c>
      <c r="T9" s="40"/>
      <c r="U9" s="39" t="s">
        <v>151</v>
      </c>
      <c r="V9" s="39"/>
      <c r="X9" s="40" t="s">
        <v>134</v>
      </c>
      <c r="Y9" s="25" t="s">
        <v>163</v>
      </c>
      <c r="Z9">
        <v>9</v>
      </c>
    </row>
    <row r="10" spans="2:26" x14ac:dyDescent="0.25">
      <c r="B10" s="108" t="s">
        <v>7</v>
      </c>
      <c r="C10" s="20" t="s">
        <v>8</v>
      </c>
      <c r="D10" s="7" t="s">
        <v>5</v>
      </c>
      <c r="E10" s="85"/>
      <c r="F10" s="10"/>
      <c r="G10" s="11" t="s">
        <v>354</v>
      </c>
      <c r="H10" s="93"/>
      <c r="I10" s="57">
        <v>0</v>
      </c>
      <c r="J10" s="94">
        <f>I10</f>
        <v>0</v>
      </c>
      <c r="L10" s="4" t="s">
        <v>58</v>
      </c>
      <c r="O10" s="25">
        <v>2</v>
      </c>
      <c r="T10" s="40"/>
      <c r="U10" s="39" t="s">
        <v>152</v>
      </c>
      <c r="V10" s="39"/>
      <c r="X10" s="40" t="s">
        <v>135</v>
      </c>
      <c r="Y10" s="25" t="s">
        <v>164</v>
      </c>
      <c r="Z10">
        <v>10</v>
      </c>
    </row>
    <row r="11" spans="2:26" ht="24.95" customHeight="1" x14ac:dyDescent="0.25">
      <c r="B11" s="108"/>
      <c r="C11" s="20"/>
      <c r="D11" s="7"/>
      <c r="E11" s="84">
        <v>2</v>
      </c>
      <c r="F11" s="8" t="s">
        <v>14</v>
      </c>
      <c r="G11" s="22"/>
      <c r="H11" s="78"/>
      <c r="I11" s="91"/>
      <c r="J11" s="92"/>
      <c r="L11" s="14" t="s">
        <v>59</v>
      </c>
      <c r="T11" s="40"/>
      <c r="U11" s="39" t="s">
        <v>153</v>
      </c>
      <c r="V11" s="39"/>
      <c r="X11" s="40" t="s">
        <v>136</v>
      </c>
      <c r="Y11" s="25" t="s">
        <v>165</v>
      </c>
      <c r="Z11">
        <v>11</v>
      </c>
    </row>
    <row r="12" spans="2:26" x14ac:dyDescent="0.25">
      <c r="B12" s="108"/>
      <c r="C12" s="20"/>
      <c r="D12" s="7"/>
      <c r="E12" s="85"/>
      <c r="F12" s="10"/>
      <c r="G12" s="11" t="s">
        <v>354</v>
      </c>
      <c r="H12" s="93"/>
      <c r="I12" s="57">
        <v>0</v>
      </c>
      <c r="J12" s="94">
        <f>I12</f>
        <v>0</v>
      </c>
      <c r="L12" s="14" t="s">
        <v>327</v>
      </c>
      <c r="T12" s="40"/>
      <c r="U12" s="39" t="s">
        <v>154</v>
      </c>
      <c r="V12" s="39"/>
      <c r="X12" s="40" t="s">
        <v>137</v>
      </c>
      <c r="Y12" s="25" t="s">
        <v>166</v>
      </c>
      <c r="Z12">
        <v>12</v>
      </c>
    </row>
    <row r="13" spans="2:26" ht="24.95" customHeight="1" x14ac:dyDescent="0.25">
      <c r="B13" s="108"/>
      <c r="C13" s="20"/>
      <c r="D13" s="7"/>
      <c r="E13" s="84">
        <v>3</v>
      </c>
      <c r="F13" s="8" t="s">
        <v>15</v>
      </c>
      <c r="G13" s="22"/>
      <c r="H13" s="78"/>
      <c r="I13" s="91"/>
      <c r="J13" s="92"/>
      <c r="L13" s="14" t="s">
        <v>328</v>
      </c>
      <c r="T13" s="40"/>
      <c r="U13" s="39"/>
      <c r="X13" s="40" t="s">
        <v>138</v>
      </c>
      <c r="Y13" s="25" t="s">
        <v>167</v>
      </c>
      <c r="Z13">
        <v>13</v>
      </c>
    </row>
    <row r="14" spans="2:26" x14ac:dyDescent="0.25">
      <c r="B14" s="108"/>
      <c r="C14" s="20"/>
      <c r="D14" s="7"/>
      <c r="E14" s="85"/>
      <c r="F14" s="10"/>
      <c r="G14" s="11" t="s">
        <v>354</v>
      </c>
      <c r="H14" s="93"/>
      <c r="I14" s="57">
        <v>0</v>
      </c>
      <c r="J14" s="94">
        <f>I14</f>
        <v>0</v>
      </c>
      <c r="L14" s="14" t="s">
        <v>329</v>
      </c>
      <c r="T14" s="40"/>
      <c r="X14" s="40" t="s">
        <v>139</v>
      </c>
      <c r="Y14" s="25" t="s">
        <v>168</v>
      </c>
      <c r="Z14">
        <v>14</v>
      </c>
    </row>
    <row r="15" spans="2:26" ht="24.95" customHeight="1" x14ac:dyDescent="0.25">
      <c r="B15" s="108"/>
      <c r="C15" s="20"/>
      <c r="D15" s="7"/>
      <c r="E15" s="84">
        <v>4</v>
      </c>
      <c r="F15" s="8" t="s">
        <v>16</v>
      </c>
      <c r="G15" s="22"/>
      <c r="H15" s="78"/>
      <c r="I15" s="91"/>
      <c r="J15" s="92"/>
      <c r="L15" s="14" t="s">
        <v>330</v>
      </c>
      <c r="T15" s="40"/>
      <c r="X15" s="40" t="s">
        <v>140</v>
      </c>
      <c r="Y15" s="25" t="s">
        <v>169</v>
      </c>
      <c r="Z15">
        <v>15</v>
      </c>
    </row>
    <row r="16" spans="2:26" x14ac:dyDescent="0.25">
      <c r="B16" s="108"/>
      <c r="C16" s="20"/>
      <c r="D16" s="7"/>
      <c r="E16" s="85"/>
      <c r="F16" s="10"/>
      <c r="G16" s="11" t="s">
        <v>354</v>
      </c>
      <c r="H16" s="93"/>
      <c r="I16" s="57">
        <v>0</v>
      </c>
      <c r="J16" s="94">
        <f>I16</f>
        <v>0</v>
      </c>
      <c r="T16" s="40"/>
      <c r="X16" s="40" t="s">
        <v>141</v>
      </c>
      <c r="Y16" s="25" t="s">
        <v>170</v>
      </c>
      <c r="Z16">
        <v>16</v>
      </c>
    </row>
    <row r="17" spans="2:26" ht="24.95" customHeight="1" x14ac:dyDescent="0.25">
      <c r="B17" s="108"/>
      <c r="C17" s="20"/>
      <c r="D17" s="7"/>
      <c r="E17" s="84">
        <v>5</v>
      </c>
      <c r="F17" s="8" t="s">
        <v>17</v>
      </c>
      <c r="G17" s="22"/>
      <c r="H17" s="78"/>
      <c r="I17" s="91"/>
      <c r="J17" s="92"/>
      <c r="L17" s="23" t="s">
        <v>331</v>
      </c>
      <c r="T17" s="40"/>
      <c r="X17" s="40" t="s">
        <v>142</v>
      </c>
      <c r="Y17" s="25" t="s">
        <v>171</v>
      </c>
      <c r="Z17">
        <v>17</v>
      </c>
    </row>
    <row r="18" spans="2:26" x14ac:dyDescent="0.25">
      <c r="B18" s="108"/>
      <c r="C18" s="20"/>
      <c r="D18" s="7"/>
      <c r="E18" s="85"/>
      <c r="F18" s="10"/>
      <c r="G18" s="11" t="s">
        <v>354</v>
      </c>
      <c r="H18" s="93"/>
      <c r="I18" s="57">
        <v>0</v>
      </c>
      <c r="J18" s="94">
        <f>I18</f>
        <v>0</v>
      </c>
      <c r="T18" s="40"/>
      <c r="X18" s="40" t="s">
        <v>186</v>
      </c>
      <c r="Y18" s="25" t="s">
        <v>172</v>
      </c>
      <c r="Z18">
        <v>18</v>
      </c>
    </row>
    <row r="19" spans="2:26" x14ac:dyDescent="0.2">
      <c r="B19" s="108"/>
      <c r="C19" s="20"/>
      <c r="D19" s="12"/>
      <c r="E19" s="80"/>
      <c r="F19" s="9" t="s">
        <v>6</v>
      </c>
      <c r="G19" s="9"/>
      <c r="H19" s="95">
        <f>MIN(N19,1500)</f>
        <v>0</v>
      </c>
      <c r="I19" s="96"/>
      <c r="J19" s="97">
        <f>ROUND(O19,1)</f>
        <v>0</v>
      </c>
      <c r="L19" s="4" t="s">
        <v>332</v>
      </c>
      <c r="N19" s="30">
        <f>$H9+$H11+$H13+$H15+$H17+記録簿2!N19+記録簿3!N19</f>
        <v>0</v>
      </c>
      <c r="O19" s="25">
        <f>H19/150</f>
        <v>0</v>
      </c>
      <c r="T19" s="40"/>
      <c r="X19" s="40" t="s">
        <v>187</v>
      </c>
      <c r="Y19" s="25" t="s">
        <v>173</v>
      </c>
      <c r="Z19">
        <v>19</v>
      </c>
    </row>
    <row r="20" spans="2:26" ht="13.15" thickBot="1" x14ac:dyDescent="0.3">
      <c r="B20" s="109"/>
      <c r="C20" s="110"/>
      <c r="D20" s="111"/>
      <c r="E20" s="87"/>
      <c r="F20" s="87"/>
      <c r="G20" s="11" t="s">
        <v>354</v>
      </c>
      <c r="H20" s="98"/>
      <c r="I20" s="98"/>
      <c r="J20" s="99">
        <f>N20+記録簿2!N20+記録簿3!N20</f>
        <v>0</v>
      </c>
      <c r="L20" s="4" t="s">
        <v>333</v>
      </c>
      <c r="N20" s="142">
        <f>I10+I12+I14+I16+I18</f>
        <v>0</v>
      </c>
      <c r="X20" s="40" t="s">
        <v>188</v>
      </c>
      <c r="Y20" s="25" t="s">
        <v>174</v>
      </c>
      <c r="Z20">
        <v>20</v>
      </c>
    </row>
    <row r="21" spans="2:26" ht="5.25" customHeight="1" thickBot="1" x14ac:dyDescent="0.25">
      <c r="B21" s="113"/>
      <c r="C21" s="80"/>
      <c r="D21" s="80"/>
      <c r="E21" s="80"/>
      <c r="F21" s="80"/>
      <c r="G21" s="114"/>
      <c r="H21" s="5"/>
      <c r="I21" s="115"/>
      <c r="J21" s="80"/>
      <c r="X21" s="40" t="s">
        <v>189</v>
      </c>
      <c r="Y21" s="25" t="s">
        <v>175</v>
      </c>
      <c r="Z21">
        <v>21</v>
      </c>
    </row>
    <row r="22" spans="2:26" s="4" customFormat="1" x14ac:dyDescent="0.25">
      <c r="B22" s="102"/>
      <c r="C22" s="103" t="s">
        <v>2</v>
      </c>
      <c r="D22" s="104" t="s">
        <v>3</v>
      </c>
      <c r="E22" s="83" t="s">
        <v>324</v>
      </c>
      <c r="F22" s="105"/>
      <c r="G22" s="106" t="s">
        <v>63</v>
      </c>
      <c r="H22" s="116" t="s">
        <v>55</v>
      </c>
      <c r="I22" s="117"/>
      <c r="J22" s="90" t="s">
        <v>4</v>
      </c>
      <c r="N22" s="25"/>
      <c r="O22" s="25">
        <v>0</v>
      </c>
      <c r="P22" s="25"/>
      <c r="Q22" s="25"/>
      <c r="R22" s="25"/>
      <c r="S22" s="25"/>
      <c r="T22" s="25"/>
      <c r="U22" s="25"/>
      <c r="V22" s="25"/>
      <c r="W22" s="25"/>
      <c r="X22" s="40" t="s">
        <v>190</v>
      </c>
      <c r="Y22" s="25" t="s">
        <v>176</v>
      </c>
      <c r="Z22">
        <v>22</v>
      </c>
    </row>
    <row r="23" spans="2:26" ht="24.95" customHeight="1" x14ac:dyDescent="0.25">
      <c r="B23" s="107"/>
      <c r="C23" s="19"/>
      <c r="D23" s="18" t="s">
        <v>34</v>
      </c>
      <c r="E23" s="86">
        <v>6</v>
      </c>
      <c r="F23" s="15" t="s">
        <v>30</v>
      </c>
      <c r="G23" s="24"/>
      <c r="H23" s="60">
        <v>0</v>
      </c>
      <c r="I23" s="32"/>
      <c r="J23" s="118">
        <f>VLOOKUP(H23,$P$23:$Q$25,2)</f>
        <v>0</v>
      </c>
      <c r="L23" s="14" t="s">
        <v>61</v>
      </c>
      <c r="O23" s="25">
        <v>0</v>
      </c>
      <c r="P23" s="25">
        <v>0</v>
      </c>
      <c r="Q23" s="25">
        <v>0</v>
      </c>
      <c r="Y23" s="25" t="s">
        <v>177</v>
      </c>
      <c r="Z23">
        <v>23</v>
      </c>
    </row>
    <row r="24" spans="2:26" ht="24.95" customHeight="1" x14ac:dyDescent="0.25">
      <c r="B24" s="108" t="s">
        <v>9</v>
      </c>
      <c r="C24" s="20" t="s">
        <v>10</v>
      </c>
      <c r="D24" s="7" t="s">
        <v>11</v>
      </c>
      <c r="E24" s="86">
        <v>7</v>
      </c>
      <c r="F24" s="15" t="s">
        <v>31</v>
      </c>
      <c r="G24" s="24"/>
      <c r="H24" s="60">
        <v>0</v>
      </c>
      <c r="I24" s="32"/>
      <c r="J24" s="118">
        <f t="shared" ref="J24:J26" si="0">VLOOKUP(H24,$P$23:$Q$25,2)</f>
        <v>0</v>
      </c>
      <c r="L24" s="14" t="s">
        <v>214</v>
      </c>
      <c r="O24" s="25" t="s">
        <v>28</v>
      </c>
      <c r="P24" s="25" t="s">
        <v>28</v>
      </c>
      <c r="Q24" s="25">
        <v>5</v>
      </c>
      <c r="Y24" s="25" t="s">
        <v>178</v>
      </c>
      <c r="Z24">
        <v>24</v>
      </c>
    </row>
    <row r="25" spans="2:26" ht="24.95" customHeight="1" x14ac:dyDescent="0.25">
      <c r="B25" s="108"/>
      <c r="C25" s="20"/>
      <c r="D25" s="7" t="s">
        <v>12</v>
      </c>
      <c r="E25" s="86">
        <v>8</v>
      </c>
      <c r="F25" s="15" t="s">
        <v>32</v>
      </c>
      <c r="G25" s="24"/>
      <c r="H25" s="60">
        <v>0</v>
      </c>
      <c r="I25" s="32"/>
      <c r="J25" s="118">
        <f t="shared" si="0"/>
        <v>0</v>
      </c>
      <c r="O25" s="25" t="s">
        <v>29</v>
      </c>
      <c r="P25" s="25" t="s">
        <v>29</v>
      </c>
      <c r="Q25" s="25">
        <v>3</v>
      </c>
      <c r="Y25" s="25" t="s">
        <v>179</v>
      </c>
      <c r="Z25">
        <v>25</v>
      </c>
    </row>
    <row r="26" spans="2:26" ht="24.95" customHeight="1" x14ac:dyDescent="0.25">
      <c r="B26" s="108"/>
      <c r="C26" s="20"/>
      <c r="D26" s="7"/>
      <c r="E26" s="86">
        <v>9</v>
      </c>
      <c r="F26" s="15" t="s">
        <v>33</v>
      </c>
      <c r="G26" s="24"/>
      <c r="H26" s="60">
        <v>0</v>
      </c>
      <c r="I26" s="32"/>
      <c r="J26" s="118">
        <f t="shared" si="0"/>
        <v>0</v>
      </c>
      <c r="Y26" s="25" t="s">
        <v>180</v>
      </c>
      <c r="Z26">
        <v>26</v>
      </c>
    </row>
    <row r="27" spans="2:26" ht="13.15" thickBot="1" x14ac:dyDescent="0.3">
      <c r="B27" s="109"/>
      <c r="C27" s="110"/>
      <c r="D27" s="111"/>
      <c r="E27" s="87"/>
      <c r="F27" s="119" t="s">
        <v>18</v>
      </c>
      <c r="G27" s="119"/>
      <c r="H27" s="120"/>
      <c r="I27" s="121"/>
      <c r="J27" s="122">
        <f>MIN(N27,10)</f>
        <v>0</v>
      </c>
      <c r="L27" s="4" t="s">
        <v>19</v>
      </c>
      <c r="N27" s="30">
        <f>SUM(J23:J26)</f>
        <v>0</v>
      </c>
      <c r="X27" s="4"/>
      <c r="Y27" s="25" t="s">
        <v>181</v>
      </c>
      <c r="Z27">
        <v>27</v>
      </c>
    </row>
    <row r="28" spans="2:26" ht="5.25" customHeight="1" thickBot="1" x14ac:dyDescent="0.25">
      <c r="B28" s="113"/>
      <c r="C28" s="80"/>
      <c r="D28" s="80"/>
      <c r="E28" s="80"/>
      <c r="F28" s="80"/>
      <c r="G28" s="114"/>
      <c r="H28" s="5"/>
      <c r="I28" s="115"/>
      <c r="J28" s="80"/>
      <c r="X28" s="5"/>
      <c r="Y28" s="25" t="s">
        <v>182</v>
      </c>
      <c r="Z28">
        <v>28</v>
      </c>
    </row>
    <row r="29" spans="2:26" s="4" customFormat="1" x14ac:dyDescent="0.25">
      <c r="B29" s="102"/>
      <c r="C29" s="103" t="s">
        <v>2</v>
      </c>
      <c r="D29" s="104" t="s">
        <v>3</v>
      </c>
      <c r="E29" s="83" t="s">
        <v>324</v>
      </c>
      <c r="F29" s="83"/>
      <c r="G29" s="106" t="s">
        <v>87</v>
      </c>
      <c r="H29" s="88" t="s">
        <v>62</v>
      </c>
      <c r="I29" s="123" t="s">
        <v>54</v>
      </c>
      <c r="J29" s="90" t="s">
        <v>4</v>
      </c>
      <c r="N29" s="25"/>
      <c r="O29" s="25">
        <v>0</v>
      </c>
      <c r="P29" s="25"/>
      <c r="Q29" s="25"/>
      <c r="R29" s="25"/>
      <c r="S29" s="25"/>
      <c r="T29" s="25"/>
      <c r="U29" s="25" t="s">
        <v>28</v>
      </c>
      <c r="V29" s="25" t="s">
        <v>28</v>
      </c>
      <c r="W29" s="25">
        <v>1</v>
      </c>
      <c r="X29" s="5"/>
      <c r="Y29" s="25" t="s">
        <v>183</v>
      </c>
      <c r="Z29">
        <v>29</v>
      </c>
    </row>
    <row r="30" spans="2:26" ht="24.95" customHeight="1" x14ac:dyDescent="0.25">
      <c r="B30" s="107"/>
      <c r="C30" s="19"/>
      <c r="D30" s="18" t="s">
        <v>34</v>
      </c>
      <c r="E30" s="86">
        <v>10</v>
      </c>
      <c r="F30" s="17" t="s">
        <v>86</v>
      </c>
      <c r="G30" s="24"/>
      <c r="H30" s="61">
        <v>0</v>
      </c>
      <c r="I30" s="62" t="s">
        <v>27</v>
      </c>
      <c r="J30" s="124">
        <f>ROUND(O30,1)</f>
        <v>0</v>
      </c>
      <c r="L30" s="14" t="s">
        <v>334</v>
      </c>
      <c r="O30" s="5">
        <f>VLOOKUP(H30,$S$30:$T$33,2)*VLOOKUP(I30,$V$29:$W$30,2)</f>
        <v>0</v>
      </c>
      <c r="R30" s="25">
        <v>0</v>
      </c>
      <c r="S30" s="25">
        <v>0</v>
      </c>
      <c r="T30" s="25">
        <v>0</v>
      </c>
      <c r="U30" s="25" t="s">
        <v>29</v>
      </c>
      <c r="V30" s="25" t="s">
        <v>29</v>
      </c>
      <c r="W30" s="25">
        <v>0.5</v>
      </c>
      <c r="X30" s="5"/>
      <c r="Y30" s="25" t="s">
        <v>184</v>
      </c>
      <c r="Z30">
        <v>30</v>
      </c>
    </row>
    <row r="31" spans="2:26" ht="24.95" customHeight="1" x14ac:dyDescent="0.25">
      <c r="B31" s="108" t="s">
        <v>20</v>
      </c>
      <c r="C31" s="70" t="s">
        <v>290</v>
      </c>
      <c r="D31" s="7" t="s">
        <v>23</v>
      </c>
      <c r="E31" s="86">
        <v>11</v>
      </c>
      <c r="F31" s="17" t="s">
        <v>88</v>
      </c>
      <c r="G31" s="24"/>
      <c r="H31" s="61">
        <v>0</v>
      </c>
      <c r="I31" s="63" t="s">
        <v>27</v>
      </c>
      <c r="J31" s="124">
        <f t="shared" ref="J31:J34" si="1">ROUND(O31,1)</f>
        <v>0</v>
      </c>
      <c r="L31" s="23" t="s">
        <v>335</v>
      </c>
      <c r="O31" s="5">
        <f>VLOOKUP(H31,$S$30:$T$33,2)*VLOOKUP(I31,$V$29:$W$30,2)</f>
        <v>0</v>
      </c>
      <c r="R31" s="25" t="s">
        <v>24</v>
      </c>
      <c r="S31" s="25" t="s">
        <v>26</v>
      </c>
      <c r="T31" s="25">
        <v>10</v>
      </c>
      <c r="X31" s="5"/>
      <c r="Y31" s="25" t="s">
        <v>185</v>
      </c>
    </row>
    <row r="32" spans="2:26" ht="24.95" customHeight="1" x14ac:dyDescent="0.25">
      <c r="B32" s="108"/>
      <c r="C32" s="20"/>
      <c r="D32" s="7"/>
      <c r="E32" s="86">
        <v>12</v>
      </c>
      <c r="F32" s="17" t="s">
        <v>89</v>
      </c>
      <c r="G32" s="24"/>
      <c r="H32" s="61">
        <v>0</v>
      </c>
      <c r="I32" s="63" t="s">
        <v>27</v>
      </c>
      <c r="J32" s="124">
        <f t="shared" si="1"/>
        <v>0</v>
      </c>
      <c r="L32" s="23" t="s">
        <v>336</v>
      </c>
      <c r="O32" s="5">
        <f>VLOOKUP(H32,$S$30:$T$33,2)*VLOOKUP(I32,$V$29:$W$30,2)</f>
        <v>0</v>
      </c>
      <c r="R32" s="25" t="s">
        <v>25</v>
      </c>
      <c r="S32" s="25" t="s">
        <v>25</v>
      </c>
      <c r="T32" s="25">
        <v>20</v>
      </c>
      <c r="X32" s="5"/>
      <c r="Y32" s="25"/>
    </row>
    <row r="33" spans="2:26" ht="24.95" customHeight="1" x14ac:dyDescent="0.25">
      <c r="B33" s="108"/>
      <c r="C33" s="20" t="s">
        <v>288</v>
      </c>
      <c r="D33" s="7"/>
      <c r="E33" s="86">
        <v>13</v>
      </c>
      <c r="F33" s="17" t="s">
        <v>90</v>
      </c>
      <c r="G33" s="24"/>
      <c r="H33" s="61">
        <v>0</v>
      </c>
      <c r="I33" s="63" t="s">
        <v>27</v>
      </c>
      <c r="J33" s="124">
        <f t="shared" si="1"/>
        <v>0</v>
      </c>
      <c r="O33" s="5">
        <f>VLOOKUP(H33,$S$30:$T$33,2)*VLOOKUP(I33,$V$29:$W$30,2)</f>
        <v>0</v>
      </c>
      <c r="R33" s="25" t="s">
        <v>26</v>
      </c>
      <c r="S33" s="25" t="s">
        <v>24</v>
      </c>
      <c r="T33" s="25">
        <v>40</v>
      </c>
      <c r="Y33" s="25"/>
    </row>
    <row r="34" spans="2:26" ht="24.95" customHeight="1" x14ac:dyDescent="0.25">
      <c r="B34" s="108"/>
      <c r="C34" s="20"/>
      <c r="D34" s="7"/>
      <c r="E34" s="86">
        <v>14</v>
      </c>
      <c r="F34" s="17" t="s">
        <v>91</v>
      </c>
      <c r="G34" s="24"/>
      <c r="H34" s="61">
        <v>0</v>
      </c>
      <c r="I34" s="63" t="s">
        <v>27</v>
      </c>
      <c r="J34" s="124">
        <f t="shared" si="1"/>
        <v>0</v>
      </c>
      <c r="L34" s="23"/>
      <c r="O34" s="5">
        <f>VLOOKUP(H34,$S$30:$T$33,2)*VLOOKUP(I34,$V$29:$W$30,2)</f>
        <v>0</v>
      </c>
      <c r="P34" s="25">
        <v>0</v>
      </c>
      <c r="Q34" s="25">
        <v>0</v>
      </c>
      <c r="Y34" s="25"/>
    </row>
    <row r="35" spans="2:26" ht="13.15" thickBot="1" x14ac:dyDescent="0.3">
      <c r="B35" s="109"/>
      <c r="C35" s="110"/>
      <c r="D35" s="111"/>
      <c r="E35" s="87"/>
      <c r="F35" s="125" t="s">
        <v>85</v>
      </c>
      <c r="G35" s="119"/>
      <c r="H35" s="126"/>
      <c r="I35" s="127"/>
      <c r="J35" s="128">
        <f>SUM(J30:J34)+記録簿2!N35+記録簿3!N35</f>
        <v>0</v>
      </c>
      <c r="X35" s="4"/>
      <c r="Y35" s="25"/>
      <c r="Z35" s="4"/>
    </row>
    <row r="36" spans="2:26" ht="5.25" customHeight="1" thickBot="1" x14ac:dyDescent="0.25">
      <c r="B36" s="113"/>
      <c r="C36" s="80"/>
      <c r="D36" s="80"/>
      <c r="E36" s="80"/>
      <c r="F36" s="80"/>
      <c r="G36" s="114"/>
      <c r="H36" s="5"/>
      <c r="I36" s="115"/>
      <c r="J36" s="80"/>
      <c r="X36" s="5"/>
      <c r="Y36" s="25"/>
    </row>
    <row r="37" spans="2:26" s="4" customFormat="1" x14ac:dyDescent="0.25">
      <c r="B37" s="102"/>
      <c r="C37" s="103" t="s">
        <v>2</v>
      </c>
      <c r="D37" s="104" t="s">
        <v>3</v>
      </c>
      <c r="E37" s="83" t="s">
        <v>324</v>
      </c>
      <c r="F37" s="83"/>
      <c r="G37" s="106" t="s">
        <v>98</v>
      </c>
      <c r="H37" s="88" t="s">
        <v>62</v>
      </c>
      <c r="I37" s="123" t="s">
        <v>54</v>
      </c>
      <c r="J37" s="90" t="s">
        <v>4</v>
      </c>
      <c r="N37" s="25"/>
      <c r="O37" s="25">
        <v>0</v>
      </c>
      <c r="P37" s="25"/>
      <c r="Q37" s="25"/>
      <c r="R37" s="25"/>
      <c r="S37" s="25"/>
      <c r="T37" s="25"/>
      <c r="U37" s="25" t="s">
        <v>28</v>
      </c>
      <c r="V37" s="25" t="s">
        <v>28</v>
      </c>
      <c r="W37" s="25">
        <v>1</v>
      </c>
      <c r="X37" s="5"/>
      <c r="Y37" s="25"/>
      <c r="Z37"/>
    </row>
    <row r="38" spans="2:26" ht="24.95" customHeight="1" x14ac:dyDescent="0.25">
      <c r="B38" s="107"/>
      <c r="C38" s="19"/>
      <c r="D38" s="18" t="s">
        <v>34</v>
      </c>
      <c r="E38" s="86">
        <v>15</v>
      </c>
      <c r="F38" s="17" t="s">
        <v>93</v>
      </c>
      <c r="G38" s="24"/>
      <c r="H38" s="61">
        <v>0</v>
      </c>
      <c r="I38" s="62" t="s">
        <v>27</v>
      </c>
      <c r="J38" s="124">
        <f>ROUND(O38,1)</f>
        <v>0</v>
      </c>
      <c r="L38" s="14" t="s">
        <v>99</v>
      </c>
      <c r="O38" s="5">
        <f>VLOOKUP(H38,$S$38:$T$41,2)*VLOOKUP(I38,$V$37:$W$38,2)</f>
        <v>0</v>
      </c>
      <c r="R38" s="25">
        <v>0</v>
      </c>
      <c r="S38" s="25">
        <v>0</v>
      </c>
      <c r="T38" s="25">
        <v>0</v>
      </c>
      <c r="U38" s="25" t="s">
        <v>29</v>
      </c>
      <c r="V38" s="25" t="s">
        <v>29</v>
      </c>
      <c r="W38" s="25">
        <v>0.5</v>
      </c>
      <c r="X38" s="5"/>
      <c r="Y38" s="25"/>
    </row>
    <row r="39" spans="2:26" ht="24.95" customHeight="1" x14ac:dyDescent="0.25">
      <c r="B39" s="108" t="s">
        <v>20</v>
      </c>
      <c r="C39" s="70" t="s">
        <v>290</v>
      </c>
      <c r="D39" s="7" t="s">
        <v>23</v>
      </c>
      <c r="E39" s="86">
        <v>16</v>
      </c>
      <c r="F39" s="17" t="s">
        <v>94</v>
      </c>
      <c r="G39" s="24"/>
      <c r="H39" s="64">
        <v>0</v>
      </c>
      <c r="I39" s="63" t="s">
        <v>27</v>
      </c>
      <c r="J39" s="124">
        <f t="shared" ref="J39:J42" si="2">ROUND(O39,1)</f>
        <v>0</v>
      </c>
      <c r="L39" s="23" t="s">
        <v>337</v>
      </c>
      <c r="O39" s="5">
        <f>VLOOKUP(H39,$S$38:$T$41,2)*VLOOKUP(I39,$V$37:$W$38,2)</f>
        <v>0</v>
      </c>
      <c r="R39" s="25" t="s">
        <v>24</v>
      </c>
      <c r="S39" s="25" t="s">
        <v>26</v>
      </c>
      <c r="T39" s="25">
        <v>6</v>
      </c>
      <c r="X39" s="5"/>
      <c r="Y39" s="25"/>
    </row>
    <row r="40" spans="2:26" ht="24.95" customHeight="1" x14ac:dyDescent="0.25">
      <c r="B40" s="108"/>
      <c r="C40" s="20"/>
      <c r="D40" s="7"/>
      <c r="E40" s="86">
        <v>17</v>
      </c>
      <c r="F40" s="17" t="s">
        <v>95</v>
      </c>
      <c r="G40" s="24"/>
      <c r="H40" s="64">
        <v>0</v>
      </c>
      <c r="I40" s="63" t="s">
        <v>27</v>
      </c>
      <c r="J40" s="124">
        <f t="shared" si="2"/>
        <v>0</v>
      </c>
      <c r="L40" s="23" t="s">
        <v>338</v>
      </c>
      <c r="O40" s="5">
        <f>VLOOKUP(H40,$S$38:$T$41,2)*VLOOKUP(I40,$V$37:$W$38,2)</f>
        <v>0</v>
      </c>
      <c r="R40" s="25" t="s">
        <v>25</v>
      </c>
      <c r="S40" s="25" t="s">
        <v>25</v>
      </c>
      <c r="T40" s="25">
        <v>10</v>
      </c>
      <c r="X40" s="5"/>
      <c r="Y40" s="25"/>
    </row>
    <row r="41" spans="2:26" ht="24.95" customHeight="1" x14ac:dyDescent="0.25">
      <c r="B41" s="108"/>
      <c r="C41" s="70" t="s">
        <v>289</v>
      </c>
      <c r="D41" s="7"/>
      <c r="E41" s="86">
        <v>18</v>
      </c>
      <c r="F41" s="17" t="s">
        <v>96</v>
      </c>
      <c r="G41" s="24"/>
      <c r="H41" s="64">
        <v>0</v>
      </c>
      <c r="I41" s="63" t="s">
        <v>27</v>
      </c>
      <c r="J41" s="124">
        <f t="shared" si="2"/>
        <v>0</v>
      </c>
      <c r="O41" s="5">
        <f>VLOOKUP(H41,$S$38:$T$41,2)*VLOOKUP(I41,$V$37:$W$38,2)</f>
        <v>0</v>
      </c>
      <c r="R41" s="25" t="s">
        <v>26</v>
      </c>
      <c r="S41" s="25" t="s">
        <v>24</v>
      </c>
      <c r="T41" s="25">
        <v>20</v>
      </c>
    </row>
    <row r="42" spans="2:26" ht="24.95" customHeight="1" x14ac:dyDescent="0.25">
      <c r="B42" s="108"/>
      <c r="C42" s="20"/>
      <c r="D42" s="7"/>
      <c r="E42" s="86">
        <v>19</v>
      </c>
      <c r="F42" s="17" t="s">
        <v>97</v>
      </c>
      <c r="G42" s="24"/>
      <c r="H42" s="64">
        <v>0</v>
      </c>
      <c r="I42" s="63" t="s">
        <v>27</v>
      </c>
      <c r="J42" s="124">
        <f t="shared" si="2"/>
        <v>0</v>
      </c>
      <c r="L42" s="23"/>
      <c r="O42" s="5">
        <f>VLOOKUP(H42,$S$38:$T$41,2)*VLOOKUP(I42,$V$37:$W$38,2)</f>
        <v>0</v>
      </c>
      <c r="P42" s="25">
        <v>0</v>
      </c>
      <c r="Q42" s="25">
        <v>0</v>
      </c>
    </row>
    <row r="43" spans="2:26" ht="13.15" thickBot="1" x14ac:dyDescent="0.3">
      <c r="B43" s="109"/>
      <c r="C43" s="110"/>
      <c r="D43" s="111"/>
      <c r="E43" s="87"/>
      <c r="F43" s="125" t="s">
        <v>42</v>
      </c>
      <c r="G43" s="119"/>
      <c r="H43" s="126"/>
      <c r="I43" s="127"/>
      <c r="J43" s="128">
        <f>SUM(J38:J42)+記録簿2!N43+記録簿3!N43</f>
        <v>0</v>
      </c>
      <c r="X43" s="4"/>
      <c r="Y43" s="4"/>
      <c r="Z43" s="4"/>
    </row>
    <row r="44" spans="2:26" ht="5.25" customHeight="1" thickBot="1" x14ac:dyDescent="0.25">
      <c r="B44" s="113"/>
      <c r="C44" s="80"/>
      <c r="D44" s="80"/>
      <c r="E44" s="80"/>
      <c r="F44" s="80"/>
      <c r="G44" s="114"/>
      <c r="H44" s="5"/>
      <c r="I44" s="115"/>
      <c r="J44" s="80"/>
    </row>
    <row r="45" spans="2:26" s="4" customFormat="1" x14ac:dyDescent="0.25">
      <c r="B45" s="102"/>
      <c r="C45" s="103" t="s">
        <v>2</v>
      </c>
      <c r="D45" s="104" t="s">
        <v>3</v>
      </c>
      <c r="E45" s="83" t="s">
        <v>324</v>
      </c>
      <c r="F45" s="105"/>
      <c r="G45" s="106" t="s">
        <v>64</v>
      </c>
      <c r="H45" s="88" t="s">
        <v>56</v>
      </c>
      <c r="I45" s="123" t="s">
        <v>54</v>
      </c>
      <c r="J45" s="90" t="s">
        <v>4</v>
      </c>
      <c r="N45" s="25"/>
      <c r="O45" s="25">
        <v>0</v>
      </c>
      <c r="P45" s="25"/>
      <c r="Q45" s="25"/>
      <c r="R45" s="25"/>
      <c r="S45" s="25"/>
      <c r="T45" s="25"/>
      <c r="U45" s="25"/>
      <c r="V45" s="25"/>
      <c r="W45" s="25"/>
      <c r="X45"/>
      <c r="Y45"/>
      <c r="Z45"/>
    </row>
    <row r="46" spans="2:26" ht="24.95" customHeight="1" x14ac:dyDescent="0.25">
      <c r="B46" s="107"/>
      <c r="C46" s="19"/>
      <c r="D46" s="6" t="s">
        <v>35</v>
      </c>
      <c r="E46" s="86">
        <v>20</v>
      </c>
      <c r="F46" s="16" t="s">
        <v>37</v>
      </c>
      <c r="G46" s="24"/>
      <c r="H46" s="61">
        <v>0</v>
      </c>
      <c r="I46" s="65" t="s">
        <v>27</v>
      </c>
      <c r="J46" s="129">
        <f>VLOOKUP(H46,$P$46:$Q$48,2)*VLOOKUP(I46,$S$47:$T$48,2)</f>
        <v>0</v>
      </c>
      <c r="L46" s="14" t="s">
        <v>65</v>
      </c>
      <c r="O46" s="25">
        <v>0</v>
      </c>
      <c r="P46" s="25">
        <v>0</v>
      </c>
      <c r="Q46" s="25">
        <v>0</v>
      </c>
    </row>
    <row r="47" spans="2:26" ht="24.95" customHeight="1" x14ac:dyDescent="0.25">
      <c r="B47" s="108" t="s">
        <v>20</v>
      </c>
      <c r="C47" s="70" t="s">
        <v>290</v>
      </c>
      <c r="D47" s="7" t="s">
        <v>36</v>
      </c>
      <c r="E47" s="86">
        <v>21</v>
      </c>
      <c r="F47" s="16" t="s">
        <v>38</v>
      </c>
      <c r="G47" s="24"/>
      <c r="H47" s="64">
        <v>0</v>
      </c>
      <c r="I47" s="66" t="s">
        <v>27</v>
      </c>
      <c r="J47" s="129">
        <f t="shared" ref="J47:J48" si="3">VLOOKUP(H47,$P$46:$Q$48,2)*VLOOKUP(I47,$S$47:$T$48,2)</f>
        <v>0</v>
      </c>
      <c r="L47" s="14"/>
      <c r="O47" s="25" t="s">
        <v>40</v>
      </c>
      <c r="P47" s="25" t="s">
        <v>40</v>
      </c>
      <c r="Q47" s="25">
        <v>1</v>
      </c>
      <c r="R47" s="25" t="s">
        <v>28</v>
      </c>
      <c r="S47" s="25" t="s">
        <v>28</v>
      </c>
      <c r="T47" s="25">
        <v>10</v>
      </c>
    </row>
    <row r="48" spans="2:26" ht="24.95" customHeight="1" x14ac:dyDescent="0.25">
      <c r="B48" s="108"/>
      <c r="C48" s="20" t="s">
        <v>291</v>
      </c>
      <c r="D48" s="7"/>
      <c r="E48" s="86">
        <v>22</v>
      </c>
      <c r="F48" s="16" t="s">
        <v>39</v>
      </c>
      <c r="G48" s="24"/>
      <c r="H48" s="64">
        <v>0</v>
      </c>
      <c r="I48" s="66" t="s">
        <v>27</v>
      </c>
      <c r="J48" s="129">
        <f t="shared" si="3"/>
        <v>0</v>
      </c>
      <c r="L48" s="14" t="s">
        <v>339</v>
      </c>
      <c r="O48" s="25" t="s">
        <v>41</v>
      </c>
      <c r="P48" s="25" t="s">
        <v>41</v>
      </c>
      <c r="Q48" s="25">
        <v>0.5</v>
      </c>
      <c r="R48" s="25" t="s">
        <v>29</v>
      </c>
      <c r="S48" s="25" t="s">
        <v>29</v>
      </c>
      <c r="T48" s="25">
        <v>6</v>
      </c>
    </row>
    <row r="49" spans="2:26" ht="13.15" thickBot="1" x14ac:dyDescent="0.3">
      <c r="B49" s="109"/>
      <c r="C49" s="110"/>
      <c r="D49" s="111"/>
      <c r="E49" s="87"/>
      <c r="F49" s="121" t="s">
        <v>67</v>
      </c>
      <c r="G49" s="119"/>
      <c r="H49" s="126"/>
      <c r="I49" s="119"/>
      <c r="J49" s="130">
        <f>SUM(J46:J48)+記録簿2!N49+記録簿3!N49</f>
        <v>0</v>
      </c>
      <c r="X49" s="4"/>
      <c r="Y49" s="4"/>
      <c r="Z49" s="4"/>
    </row>
    <row r="50" spans="2:26" ht="5.25" customHeight="1" thickBot="1" x14ac:dyDescent="0.25">
      <c r="B50" s="113"/>
      <c r="C50" s="80"/>
      <c r="D50" s="80"/>
      <c r="E50" s="80"/>
      <c r="F50" s="80"/>
      <c r="G50" s="114"/>
      <c r="H50" s="5"/>
      <c r="I50" s="115"/>
      <c r="J50" s="80"/>
    </row>
    <row r="51" spans="2:26" s="4" customFormat="1" x14ac:dyDescent="0.25">
      <c r="B51" s="102"/>
      <c r="C51" s="103" t="s">
        <v>2</v>
      </c>
      <c r="D51" s="104" t="s">
        <v>3</v>
      </c>
      <c r="E51" s="83" t="s">
        <v>324</v>
      </c>
      <c r="F51" s="105"/>
      <c r="G51" s="106" t="s">
        <v>66</v>
      </c>
      <c r="H51" s="88" t="s">
        <v>325</v>
      </c>
      <c r="I51" s="123" t="s">
        <v>69</v>
      </c>
      <c r="J51" s="90" t="s">
        <v>4</v>
      </c>
      <c r="N51" s="25"/>
      <c r="O51" s="25">
        <v>0</v>
      </c>
      <c r="P51" s="25"/>
      <c r="Q51" s="25"/>
      <c r="R51" s="25"/>
      <c r="S51" s="25"/>
      <c r="T51" s="25"/>
      <c r="U51" s="25"/>
      <c r="V51" s="25"/>
      <c r="W51" s="25"/>
      <c r="X51"/>
      <c r="Y51"/>
      <c r="Z51"/>
    </row>
    <row r="52" spans="2:26" ht="24.95" customHeight="1" x14ac:dyDescent="0.25">
      <c r="B52" s="107"/>
      <c r="C52" s="19"/>
      <c r="D52" s="6" t="s">
        <v>43</v>
      </c>
      <c r="E52" s="86">
        <v>23</v>
      </c>
      <c r="F52" s="16" t="s">
        <v>44</v>
      </c>
      <c r="G52" s="24"/>
      <c r="H52" s="33">
        <v>0</v>
      </c>
      <c r="I52" s="65">
        <v>0</v>
      </c>
      <c r="J52" s="124">
        <f>H52*VLOOKUP(I52,$P$52:$Q$57,2)</f>
        <v>0</v>
      </c>
      <c r="L52" s="23" t="s">
        <v>123</v>
      </c>
      <c r="O52" s="25">
        <v>0</v>
      </c>
      <c r="P52" s="25">
        <v>0</v>
      </c>
      <c r="Q52" s="25">
        <v>0</v>
      </c>
    </row>
    <row r="53" spans="2:26" ht="24.95" customHeight="1" x14ac:dyDescent="0.25">
      <c r="B53" s="108" t="s">
        <v>20</v>
      </c>
      <c r="C53" s="70" t="s">
        <v>290</v>
      </c>
      <c r="D53" s="7" t="s">
        <v>70</v>
      </c>
      <c r="E53" s="86">
        <v>24</v>
      </c>
      <c r="F53" s="16" t="s">
        <v>45</v>
      </c>
      <c r="G53" s="24"/>
      <c r="H53" s="33">
        <v>0</v>
      </c>
      <c r="I53" s="65">
        <v>0</v>
      </c>
      <c r="J53" s="124">
        <f t="shared" ref="J53:J56" si="4">H53*VLOOKUP(I53,$P$52:$Q$57,2)</f>
        <v>0</v>
      </c>
      <c r="L53" s="23" t="s">
        <v>340</v>
      </c>
      <c r="O53" s="25" t="s">
        <v>49</v>
      </c>
      <c r="P53" s="26" t="s">
        <v>51</v>
      </c>
      <c r="Q53" s="25">
        <v>3</v>
      </c>
    </row>
    <row r="54" spans="2:26" ht="24.95" customHeight="1" x14ac:dyDescent="0.25">
      <c r="B54" s="108"/>
      <c r="C54" s="20"/>
      <c r="D54" s="7"/>
      <c r="E54" s="86">
        <v>25</v>
      </c>
      <c r="F54" s="16" t="s">
        <v>46</v>
      </c>
      <c r="G54" s="24"/>
      <c r="H54" s="33">
        <v>0</v>
      </c>
      <c r="I54" s="65">
        <v>0</v>
      </c>
      <c r="J54" s="124">
        <f t="shared" si="4"/>
        <v>0</v>
      </c>
      <c r="L54" s="14" t="s">
        <v>341</v>
      </c>
      <c r="O54" s="26" t="s">
        <v>50</v>
      </c>
      <c r="P54" s="26" t="s">
        <v>52</v>
      </c>
      <c r="Q54" s="25">
        <v>2</v>
      </c>
    </row>
    <row r="55" spans="2:26" ht="24.95" customHeight="1" x14ac:dyDescent="0.25">
      <c r="B55" s="108"/>
      <c r="C55" s="20" t="s">
        <v>292</v>
      </c>
      <c r="D55" s="7"/>
      <c r="E55" s="86">
        <v>26</v>
      </c>
      <c r="F55" s="16" t="s">
        <v>47</v>
      </c>
      <c r="G55" s="24"/>
      <c r="H55" s="33">
        <v>0</v>
      </c>
      <c r="I55" s="65">
        <v>0</v>
      </c>
      <c r="J55" s="124">
        <f t="shared" si="4"/>
        <v>0</v>
      </c>
      <c r="L55" s="14"/>
      <c r="O55" s="26" t="s">
        <v>51</v>
      </c>
      <c r="P55" s="26" t="s">
        <v>49</v>
      </c>
      <c r="Q55" s="25">
        <v>5</v>
      </c>
    </row>
    <row r="56" spans="2:26" ht="24.95" customHeight="1" x14ac:dyDescent="0.25">
      <c r="B56" s="108"/>
      <c r="C56" s="20"/>
      <c r="D56" s="7"/>
      <c r="E56" s="86">
        <v>27</v>
      </c>
      <c r="F56" s="16" t="s">
        <v>48</v>
      </c>
      <c r="G56" s="24"/>
      <c r="H56" s="33">
        <v>0</v>
      </c>
      <c r="I56" s="65">
        <v>0</v>
      </c>
      <c r="J56" s="124">
        <f t="shared" si="4"/>
        <v>0</v>
      </c>
      <c r="L56" s="14"/>
      <c r="O56" s="26" t="s">
        <v>52</v>
      </c>
      <c r="P56" s="26" t="s">
        <v>53</v>
      </c>
      <c r="Q56" s="25">
        <v>1</v>
      </c>
    </row>
    <row r="57" spans="2:26" ht="13.15" thickBot="1" x14ac:dyDescent="0.3">
      <c r="B57" s="109"/>
      <c r="C57" s="110"/>
      <c r="D57" s="111"/>
      <c r="E57" s="87"/>
      <c r="F57" s="121" t="s">
        <v>68</v>
      </c>
      <c r="G57" s="119"/>
      <c r="H57" s="126"/>
      <c r="I57" s="119"/>
      <c r="J57" s="128">
        <f>SUM(J52:J56)+記録簿2!N57+記録簿3!N57</f>
        <v>0</v>
      </c>
      <c r="O57" s="26" t="s">
        <v>53</v>
      </c>
      <c r="P57" s="26" t="s">
        <v>50</v>
      </c>
      <c r="Q57" s="25">
        <v>2</v>
      </c>
      <c r="X57" s="4"/>
      <c r="Y57" s="4"/>
      <c r="Z57" s="4"/>
    </row>
    <row r="58" spans="2:26" ht="5.25" customHeight="1" thickBot="1" x14ac:dyDescent="0.25">
      <c r="B58" s="113"/>
      <c r="C58" s="80"/>
      <c r="D58" s="80"/>
      <c r="E58" s="80"/>
      <c r="F58" s="80"/>
      <c r="G58" s="114"/>
      <c r="H58" s="5"/>
      <c r="I58" s="115"/>
      <c r="J58" s="80"/>
    </row>
    <row r="59" spans="2:26" s="4" customFormat="1" x14ac:dyDescent="0.25">
      <c r="B59" s="102"/>
      <c r="C59" s="103" t="s">
        <v>2</v>
      </c>
      <c r="D59" s="104" t="s">
        <v>3</v>
      </c>
      <c r="E59" s="83" t="s">
        <v>324</v>
      </c>
      <c r="F59" s="105"/>
      <c r="G59" s="106" t="s">
        <v>74</v>
      </c>
      <c r="H59" s="88" t="s">
        <v>80</v>
      </c>
      <c r="I59" s="123" t="s">
        <v>81</v>
      </c>
      <c r="J59" s="90" t="s">
        <v>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/>
      <c r="Y59"/>
      <c r="Z59"/>
    </row>
    <row r="60" spans="2:26" ht="24.95" customHeight="1" x14ac:dyDescent="0.25">
      <c r="B60" s="107"/>
      <c r="C60" s="19"/>
      <c r="D60" s="6" t="s">
        <v>71</v>
      </c>
      <c r="E60" s="86">
        <v>28</v>
      </c>
      <c r="F60" s="16" t="s">
        <v>73</v>
      </c>
      <c r="G60" s="24"/>
      <c r="H60" s="33"/>
      <c r="I60" s="65">
        <v>0</v>
      </c>
      <c r="J60" s="124">
        <f>ROUND(S60,1)</f>
        <v>0</v>
      </c>
      <c r="L60" s="23" t="s">
        <v>82</v>
      </c>
      <c r="O60" s="25">
        <v>0</v>
      </c>
      <c r="P60" s="25">
        <v>0</v>
      </c>
      <c r="Q60" s="25">
        <v>0</v>
      </c>
      <c r="S60" s="25">
        <f>H60/3*VLOOKUP(I60,$P$60:$Q$62,2)</f>
        <v>0</v>
      </c>
    </row>
    <row r="61" spans="2:26" ht="24.95" customHeight="1" x14ac:dyDescent="0.25">
      <c r="B61" s="108" t="s">
        <v>20</v>
      </c>
      <c r="C61" s="70" t="s">
        <v>290</v>
      </c>
      <c r="D61" s="7" t="s">
        <v>72</v>
      </c>
      <c r="E61" s="86">
        <v>29</v>
      </c>
      <c r="F61" s="16" t="s">
        <v>75</v>
      </c>
      <c r="G61" s="24"/>
      <c r="H61" s="33"/>
      <c r="I61" s="65">
        <v>0</v>
      </c>
      <c r="J61" s="124">
        <f t="shared" ref="J61:J64" si="5">ROUND(S61,1)</f>
        <v>0</v>
      </c>
      <c r="L61" s="23"/>
      <c r="O61" s="25" t="s">
        <v>83</v>
      </c>
      <c r="P61" s="26" t="s">
        <v>84</v>
      </c>
      <c r="Q61" s="25">
        <v>1</v>
      </c>
      <c r="S61" s="25">
        <f t="shared" ref="S61:S64" si="6">H61/3*VLOOKUP(I61,$P$60:$Q$62,2)</f>
        <v>0</v>
      </c>
    </row>
    <row r="62" spans="2:26" ht="24.95" customHeight="1" x14ac:dyDescent="0.25">
      <c r="B62" s="108"/>
      <c r="C62" s="20"/>
      <c r="D62" s="7"/>
      <c r="E62" s="86">
        <v>30</v>
      </c>
      <c r="F62" s="16" t="s">
        <v>76</v>
      </c>
      <c r="G62" s="24"/>
      <c r="H62" s="33"/>
      <c r="I62" s="65">
        <v>0</v>
      </c>
      <c r="J62" s="124">
        <f t="shared" si="5"/>
        <v>0</v>
      </c>
      <c r="L62" s="14" t="s">
        <v>342</v>
      </c>
      <c r="O62" s="26" t="s">
        <v>84</v>
      </c>
      <c r="P62" s="25" t="s">
        <v>83</v>
      </c>
      <c r="Q62" s="25">
        <v>2</v>
      </c>
      <c r="S62" s="25">
        <f t="shared" si="6"/>
        <v>0</v>
      </c>
    </row>
    <row r="63" spans="2:26" ht="24.95" customHeight="1" x14ac:dyDescent="0.25">
      <c r="B63" s="108"/>
      <c r="C63" s="70" t="s">
        <v>293</v>
      </c>
      <c r="D63" s="7"/>
      <c r="E63" s="86">
        <v>31</v>
      </c>
      <c r="F63" s="16" t="s">
        <v>77</v>
      </c>
      <c r="G63" s="24"/>
      <c r="H63" s="33"/>
      <c r="I63" s="65">
        <v>0</v>
      </c>
      <c r="J63" s="124">
        <f t="shared" si="5"/>
        <v>0</v>
      </c>
      <c r="L63" s="14"/>
      <c r="O63" s="26"/>
      <c r="P63" s="26"/>
      <c r="S63" s="25">
        <f t="shared" si="6"/>
        <v>0</v>
      </c>
    </row>
    <row r="64" spans="2:26" ht="24.95" customHeight="1" x14ac:dyDescent="0.25">
      <c r="B64" s="108"/>
      <c r="C64" s="20" t="s">
        <v>294</v>
      </c>
      <c r="D64" s="7"/>
      <c r="E64" s="86">
        <v>32</v>
      </c>
      <c r="F64" s="16" t="s">
        <v>78</v>
      </c>
      <c r="G64" s="24"/>
      <c r="H64" s="33"/>
      <c r="I64" s="65">
        <v>0</v>
      </c>
      <c r="J64" s="124">
        <f t="shared" si="5"/>
        <v>0</v>
      </c>
      <c r="L64" s="14"/>
      <c r="O64" s="26"/>
      <c r="P64" s="26"/>
      <c r="S64" s="25">
        <f t="shared" si="6"/>
        <v>0</v>
      </c>
      <c r="X64" s="40"/>
      <c r="Y64" s="25"/>
    </row>
    <row r="65" spans="2:26" ht="13.15" thickBot="1" x14ac:dyDescent="0.3">
      <c r="B65" s="109"/>
      <c r="C65" s="110"/>
      <c r="D65" s="111"/>
      <c r="E65" s="87"/>
      <c r="F65" s="121" t="s">
        <v>79</v>
      </c>
      <c r="G65" s="119"/>
      <c r="H65" s="126"/>
      <c r="I65" s="119"/>
      <c r="J65" s="131">
        <f>MIN(N65,10)</f>
        <v>0</v>
      </c>
      <c r="L65" s="4" t="s">
        <v>19</v>
      </c>
      <c r="N65" s="30">
        <f>SUM(J60:J64)+記録簿2!N65+記録簿3!N65</f>
        <v>0</v>
      </c>
      <c r="O65" s="26"/>
      <c r="P65" s="26"/>
      <c r="X65" s="40"/>
      <c r="Y65" s="25"/>
    </row>
    <row r="66" spans="2:26" ht="5.25" customHeight="1" thickBot="1" x14ac:dyDescent="0.25">
      <c r="B66" s="113"/>
      <c r="C66" s="80"/>
      <c r="D66" s="80"/>
      <c r="E66" s="80"/>
      <c r="F66" s="80"/>
      <c r="G66" s="114"/>
      <c r="H66" s="5"/>
      <c r="I66" s="115"/>
      <c r="J66" s="80"/>
      <c r="X66" s="40"/>
      <c r="Y66" s="25"/>
    </row>
    <row r="67" spans="2:26" s="4" customFormat="1" x14ac:dyDescent="0.25">
      <c r="B67" s="102"/>
      <c r="C67" s="103" t="s">
        <v>2</v>
      </c>
      <c r="D67" s="104" t="s">
        <v>3</v>
      </c>
      <c r="E67" s="83" t="s">
        <v>324</v>
      </c>
      <c r="F67" s="105"/>
      <c r="G67" s="106" t="s">
        <v>296</v>
      </c>
      <c r="H67" s="116" t="s">
        <v>81</v>
      </c>
      <c r="I67" s="117"/>
      <c r="J67" s="90" t="s">
        <v>4</v>
      </c>
      <c r="N67" s="25"/>
      <c r="O67" s="25">
        <v>0</v>
      </c>
      <c r="P67" s="25"/>
      <c r="Q67" s="25"/>
      <c r="R67" s="25"/>
      <c r="S67" s="25"/>
      <c r="T67" s="25"/>
      <c r="U67" s="25"/>
      <c r="V67" s="25"/>
      <c r="W67" s="25"/>
      <c r="X67" s="40"/>
      <c r="Y67" s="25"/>
      <c r="Z67"/>
    </row>
    <row r="68" spans="2:26" ht="24.95" customHeight="1" x14ac:dyDescent="0.25">
      <c r="B68" s="107"/>
      <c r="C68" s="19"/>
      <c r="D68" s="18" t="s">
        <v>287</v>
      </c>
      <c r="E68" s="86">
        <v>33</v>
      </c>
      <c r="F68" s="15" t="s">
        <v>280</v>
      </c>
      <c r="G68" s="24"/>
      <c r="H68" s="60">
        <v>0</v>
      </c>
      <c r="I68" s="32"/>
      <c r="J68" s="118">
        <f>VLOOKUP(H68,$P$68:$Q$70,2)</f>
        <v>0</v>
      </c>
      <c r="L68" s="14" t="s">
        <v>298</v>
      </c>
      <c r="O68" s="25">
        <v>0</v>
      </c>
      <c r="P68" s="25">
        <v>0</v>
      </c>
      <c r="Q68" s="25">
        <v>0</v>
      </c>
      <c r="Y68" s="25"/>
    </row>
    <row r="69" spans="2:26" ht="24.95" customHeight="1" x14ac:dyDescent="0.25">
      <c r="B69" s="108" t="s">
        <v>20</v>
      </c>
      <c r="C69" s="70" t="s">
        <v>290</v>
      </c>
      <c r="D69" s="7" t="s">
        <v>36</v>
      </c>
      <c r="E69" s="86">
        <v>34</v>
      </c>
      <c r="F69" s="15" t="s">
        <v>281</v>
      </c>
      <c r="G69" s="24"/>
      <c r="H69" s="60">
        <v>0</v>
      </c>
      <c r="I69" s="32"/>
      <c r="J69" s="118">
        <f t="shared" ref="J69:J72" si="7">VLOOKUP(H69,$P$68:$Q$70,2)</f>
        <v>0</v>
      </c>
      <c r="L69" s="14"/>
      <c r="O69" s="25" t="s">
        <v>297</v>
      </c>
      <c r="P69" s="25" t="s">
        <v>286</v>
      </c>
      <c r="Q69" s="25">
        <v>1</v>
      </c>
      <c r="Y69" s="25"/>
    </row>
    <row r="70" spans="2:26" ht="24.95" customHeight="1" x14ac:dyDescent="0.25">
      <c r="B70" s="108"/>
      <c r="C70" s="20"/>
      <c r="D70" s="7"/>
      <c r="E70" s="86">
        <v>35</v>
      </c>
      <c r="F70" s="15" t="s">
        <v>282</v>
      </c>
      <c r="G70" s="24"/>
      <c r="H70" s="60">
        <v>0</v>
      </c>
      <c r="I70" s="32"/>
      <c r="J70" s="118">
        <f t="shared" si="7"/>
        <v>0</v>
      </c>
      <c r="L70" s="14" t="s">
        <v>342</v>
      </c>
      <c r="O70" s="25" t="s">
        <v>286</v>
      </c>
      <c r="P70" s="25" t="s">
        <v>297</v>
      </c>
      <c r="Q70" s="25">
        <v>2</v>
      </c>
      <c r="Y70" s="25"/>
    </row>
    <row r="71" spans="2:26" ht="24.95" customHeight="1" x14ac:dyDescent="0.25">
      <c r="B71" s="108"/>
      <c r="C71" s="70" t="s">
        <v>295</v>
      </c>
      <c r="D71" s="7"/>
      <c r="E71" s="86">
        <v>36</v>
      </c>
      <c r="F71" s="15" t="s">
        <v>283</v>
      </c>
      <c r="G71" s="24"/>
      <c r="H71" s="60">
        <v>0</v>
      </c>
      <c r="I71" s="32"/>
      <c r="J71" s="118">
        <f t="shared" si="7"/>
        <v>0</v>
      </c>
      <c r="Y71" s="25"/>
    </row>
    <row r="72" spans="2:26" ht="24.95" customHeight="1" x14ac:dyDescent="0.25">
      <c r="B72" s="108"/>
      <c r="C72" s="20"/>
      <c r="D72" s="7"/>
      <c r="E72" s="86">
        <v>37</v>
      </c>
      <c r="F72" s="15" t="s">
        <v>284</v>
      </c>
      <c r="G72" s="24"/>
      <c r="H72" s="60">
        <v>0</v>
      </c>
      <c r="I72" s="32"/>
      <c r="J72" s="118">
        <f t="shared" si="7"/>
        <v>0</v>
      </c>
    </row>
    <row r="73" spans="2:26" ht="13.15" thickBot="1" x14ac:dyDescent="0.3">
      <c r="B73" s="109"/>
      <c r="C73" s="110"/>
      <c r="D73" s="111"/>
      <c r="E73" s="87"/>
      <c r="F73" s="119" t="s">
        <v>285</v>
      </c>
      <c r="G73" s="119"/>
      <c r="H73" s="120"/>
      <c r="I73" s="121"/>
      <c r="J73" s="122">
        <f>MIN(N73,10)</f>
        <v>0</v>
      </c>
      <c r="L73" s="4" t="s">
        <v>19</v>
      </c>
      <c r="N73" s="30">
        <f>SUM(J68:J72)+記録簿2!N73</f>
        <v>0</v>
      </c>
      <c r="X73" s="4"/>
      <c r="Y73" s="4"/>
      <c r="Z73" s="4"/>
    </row>
    <row r="74" spans="2:26" ht="5.25" customHeight="1" thickBot="1" x14ac:dyDescent="0.25">
      <c r="B74" s="113"/>
      <c r="C74" s="80"/>
      <c r="D74" s="80"/>
      <c r="E74" s="80"/>
      <c r="F74" s="80"/>
      <c r="G74" s="114"/>
      <c r="H74" s="5"/>
      <c r="I74" s="115"/>
      <c r="J74" s="80"/>
    </row>
    <row r="75" spans="2:26" s="4" customFormat="1" x14ac:dyDescent="0.25">
      <c r="B75" s="102"/>
      <c r="C75" s="103" t="s">
        <v>2</v>
      </c>
      <c r="D75" s="104" t="s">
        <v>3</v>
      </c>
      <c r="E75" s="83" t="s">
        <v>324</v>
      </c>
      <c r="F75" s="105"/>
      <c r="G75" s="106" t="s">
        <v>107</v>
      </c>
      <c r="H75" s="88" t="s">
        <v>325</v>
      </c>
      <c r="I75" s="123" t="s">
        <v>108</v>
      </c>
      <c r="J75" s="90" t="s">
        <v>4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/>
      <c r="Y75"/>
      <c r="Z75"/>
    </row>
    <row r="76" spans="2:26" ht="24.95" customHeight="1" x14ac:dyDescent="0.25">
      <c r="B76" s="108"/>
      <c r="C76" s="20"/>
      <c r="D76" s="6" t="s">
        <v>34</v>
      </c>
      <c r="E76" s="86">
        <v>38</v>
      </c>
      <c r="F76" s="16" t="s">
        <v>102</v>
      </c>
      <c r="G76" s="24"/>
      <c r="H76" s="31"/>
      <c r="I76" s="31"/>
      <c r="J76" s="132">
        <v>0</v>
      </c>
      <c r="L76" s="23" t="s">
        <v>117</v>
      </c>
      <c r="O76" s="25" t="s">
        <v>279</v>
      </c>
      <c r="P76" s="25" t="s">
        <v>114</v>
      </c>
      <c r="Q76" s="25">
        <v>2</v>
      </c>
    </row>
    <row r="77" spans="2:26" ht="24.95" customHeight="1" x14ac:dyDescent="0.25">
      <c r="B77" s="108" t="s">
        <v>100</v>
      </c>
      <c r="C77" s="20" t="s">
        <v>101</v>
      </c>
      <c r="D77" s="7" t="s">
        <v>101</v>
      </c>
      <c r="E77" s="86">
        <v>39</v>
      </c>
      <c r="F77" s="16" t="s">
        <v>103</v>
      </c>
      <c r="G77" s="24"/>
      <c r="H77" s="31"/>
      <c r="I77" s="31"/>
      <c r="J77" s="132">
        <v>0</v>
      </c>
      <c r="L77" s="14" t="s">
        <v>343</v>
      </c>
      <c r="O77" s="25" t="s">
        <v>115</v>
      </c>
      <c r="P77" s="25" t="s">
        <v>279</v>
      </c>
      <c r="Q77" s="25">
        <v>0</v>
      </c>
    </row>
    <row r="78" spans="2:26" ht="24.95" customHeight="1" x14ac:dyDescent="0.25">
      <c r="B78" s="108"/>
      <c r="C78" s="20"/>
      <c r="D78" s="7"/>
      <c r="E78" s="86">
        <v>40</v>
      </c>
      <c r="F78" s="16" t="s">
        <v>104</v>
      </c>
      <c r="G78" s="24"/>
      <c r="H78" s="31"/>
      <c r="I78" s="31"/>
      <c r="J78" s="132">
        <v>0</v>
      </c>
      <c r="L78" s="14"/>
      <c r="O78" s="26"/>
      <c r="P78" s="26"/>
    </row>
    <row r="79" spans="2:26" ht="24.95" customHeight="1" x14ac:dyDescent="0.25">
      <c r="B79" s="108"/>
      <c r="C79" s="20"/>
      <c r="D79" s="7"/>
      <c r="E79" s="86">
        <v>41</v>
      </c>
      <c r="F79" s="16" t="s">
        <v>105</v>
      </c>
      <c r="G79" s="24"/>
      <c r="H79" s="31"/>
      <c r="I79" s="31"/>
      <c r="J79" s="132">
        <v>0</v>
      </c>
      <c r="L79" s="14"/>
      <c r="O79" s="26"/>
      <c r="P79" s="26"/>
    </row>
    <row r="80" spans="2:26" ht="24.95" customHeight="1" x14ac:dyDescent="0.25">
      <c r="B80" s="108"/>
      <c r="C80" s="20"/>
      <c r="D80" s="7"/>
      <c r="E80" s="86">
        <v>42</v>
      </c>
      <c r="F80" s="16" t="s">
        <v>106</v>
      </c>
      <c r="G80" s="24"/>
      <c r="H80" s="31"/>
      <c r="I80" s="31"/>
      <c r="J80" s="132">
        <v>0</v>
      </c>
      <c r="L80" s="14"/>
      <c r="O80" s="26"/>
      <c r="P80" s="26"/>
    </row>
    <row r="81" spans="2:19" ht="24.95" customHeight="1" x14ac:dyDescent="0.25">
      <c r="B81" s="108"/>
      <c r="C81" s="20"/>
      <c r="D81" s="7"/>
      <c r="E81" s="86">
        <v>43</v>
      </c>
      <c r="F81" s="16" t="s">
        <v>109</v>
      </c>
      <c r="G81" s="24"/>
      <c r="H81" s="76"/>
      <c r="I81" s="65">
        <v>0</v>
      </c>
      <c r="J81" s="133">
        <f t="shared" ref="J81:J85" si="8">ROUND(S81,1)</f>
        <v>0</v>
      </c>
      <c r="L81" s="23" t="s">
        <v>122</v>
      </c>
      <c r="O81" s="25">
        <v>0</v>
      </c>
      <c r="P81" s="25">
        <v>0</v>
      </c>
      <c r="Q81" s="25">
        <v>0</v>
      </c>
      <c r="S81" s="25">
        <f>H81*VLOOKUP(I81,$P$81:$Q$85,2)</f>
        <v>0</v>
      </c>
    </row>
    <row r="82" spans="2:19" ht="24.95" customHeight="1" x14ac:dyDescent="0.25">
      <c r="B82" s="108"/>
      <c r="C82" s="20"/>
      <c r="D82" s="7"/>
      <c r="E82" s="86">
        <v>44</v>
      </c>
      <c r="F82" s="16" t="s">
        <v>110</v>
      </c>
      <c r="G82" s="24"/>
      <c r="H82" s="76"/>
      <c r="I82" s="66">
        <v>0</v>
      </c>
      <c r="J82" s="133">
        <f t="shared" si="8"/>
        <v>0</v>
      </c>
      <c r="L82" s="23" t="s">
        <v>344</v>
      </c>
      <c r="O82" s="25" t="s">
        <v>118</v>
      </c>
      <c r="P82" s="26" t="s">
        <v>121</v>
      </c>
      <c r="Q82" s="25">
        <v>1</v>
      </c>
      <c r="S82" s="25">
        <f t="shared" ref="S82:S85" si="9">H82*VLOOKUP(I82,$P$81:$Q$85,2)</f>
        <v>0</v>
      </c>
    </row>
    <row r="83" spans="2:19" ht="24.95" customHeight="1" x14ac:dyDescent="0.25">
      <c r="B83" s="108"/>
      <c r="C83" s="20"/>
      <c r="D83" s="7"/>
      <c r="E83" s="86">
        <v>45</v>
      </c>
      <c r="F83" s="16" t="s">
        <v>111</v>
      </c>
      <c r="G83" s="24"/>
      <c r="H83" s="76"/>
      <c r="I83" s="66">
        <v>0</v>
      </c>
      <c r="J83" s="133">
        <f t="shared" si="8"/>
        <v>0</v>
      </c>
      <c r="L83" s="14" t="s">
        <v>345</v>
      </c>
      <c r="O83" s="26" t="s">
        <v>119</v>
      </c>
      <c r="P83" s="25" t="s">
        <v>118</v>
      </c>
      <c r="Q83" s="25">
        <v>1</v>
      </c>
      <c r="S83" s="25">
        <f t="shared" si="9"/>
        <v>0</v>
      </c>
    </row>
    <row r="84" spans="2:19" ht="24.95" customHeight="1" x14ac:dyDescent="0.25">
      <c r="B84" s="108"/>
      <c r="C84" s="20"/>
      <c r="D84" s="7"/>
      <c r="E84" s="86">
        <v>46</v>
      </c>
      <c r="F84" s="16" t="s">
        <v>112</v>
      </c>
      <c r="G84" s="24"/>
      <c r="H84" s="76"/>
      <c r="I84" s="66">
        <v>0</v>
      </c>
      <c r="J84" s="133">
        <f t="shared" si="8"/>
        <v>0</v>
      </c>
      <c r="L84" s="14"/>
      <c r="O84" s="26" t="s">
        <v>120</v>
      </c>
      <c r="P84" s="26" t="s">
        <v>120</v>
      </c>
      <c r="Q84" s="25">
        <v>0.5</v>
      </c>
      <c r="S84" s="25">
        <f t="shared" si="9"/>
        <v>0</v>
      </c>
    </row>
    <row r="85" spans="2:19" ht="24.95" customHeight="1" x14ac:dyDescent="0.25">
      <c r="B85" s="108"/>
      <c r="C85" s="20"/>
      <c r="D85" s="7"/>
      <c r="E85" s="86">
        <v>47</v>
      </c>
      <c r="F85" s="16" t="s">
        <v>113</v>
      </c>
      <c r="G85" s="24"/>
      <c r="H85" s="76"/>
      <c r="I85" s="66">
        <v>0</v>
      </c>
      <c r="J85" s="133">
        <f t="shared" si="8"/>
        <v>0</v>
      </c>
      <c r="L85" s="14"/>
      <c r="O85" s="26" t="s">
        <v>121</v>
      </c>
      <c r="P85" s="26" t="s">
        <v>119</v>
      </c>
      <c r="Q85" s="25">
        <v>0.5</v>
      </c>
      <c r="S85" s="25">
        <f t="shared" si="9"/>
        <v>0</v>
      </c>
    </row>
    <row r="86" spans="2:19" ht="13.15" thickBot="1" x14ac:dyDescent="0.3">
      <c r="B86" s="109"/>
      <c r="C86" s="110"/>
      <c r="D86" s="111"/>
      <c r="E86" s="87"/>
      <c r="F86" s="121" t="s">
        <v>319</v>
      </c>
      <c r="G86" s="119"/>
      <c r="H86" s="126"/>
      <c r="I86" s="119"/>
      <c r="J86" s="130">
        <f>SUM(J76:J85)+記録簿2!N86+記録簿3!N86</f>
        <v>0</v>
      </c>
      <c r="N86" s="30"/>
      <c r="O86" s="26"/>
      <c r="P86" s="26"/>
    </row>
    <row r="87" spans="2:19" ht="13.15" thickBot="1" x14ac:dyDescent="0.3"/>
    <row r="88" spans="2:19" ht="24.95" customHeight="1" x14ac:dyDescent="0.25">
      <c r="G88" s="43" t="s">
        <v>191</v>
      </c>
      <c r="H88" s="46">
        <v>0</v>
      </c>
      <c r="L88" s="148" t="s">
        <v>361</v>
      </c>
    </row>
    <row r="89" spans="2:19" ht="24.95" customHeight="1" x14ac:dyDescent="0.25">
      <c r="G89" s="44" t="s">
        <v>192</v>
      </c>
      <c r="H89" s="47">
        <f>J6+J19+J20+J27+J35+J43+J49+J57+J65+J73+J86</f>
        <v>0</v>
      </c>
    </row>
    <row r="90" spans="2:19" ht="24.95" customHeight="1" thickBot="1" x14ac:dyDescent="0.3">
      <c r="G90" s="45" t="s">
        <v>193</v>
      </c>
      <c r="H90" s="48">
        <f>H88+H89</f>
        <v>0</v>
      </c>
    </row>
  </sheetData>
  <sheetProtection algorithmName="SHA-512" hashValue="Q1vF8SW2JRHCS5B0RudIFau1VUapvaIyfGq6MgLyRo19LEJhO/qPt2/dyvFUmkdEQm8PQt0nmsZfdaenJ4uolg==" saltValue="9XBqUGQ7VAsgVbpn63NTLQ==" spinCount="100000" sheet="1" objects="1" scenarios="1"/>
  <dataConsolidate/>
  <mergeCells count="4">
    <mergeCell ref="H5:J5"/>
    <mergeCell ref="H3:J3"/>
    <mergeCell ref="H4:J4"/>
    <mergeCell ref="H7:J7"/>
  </mergeCells>
  <phoneticPr fontId="3"/>
  <dataValidations disablePrompts="1" count="15">
    <dataValidation type="list" allowBlank="1" showInputMessage="1" showErrorMessage="1" sqref="I16 I10 I12 I14 I18" xr:uid="{00000000-0002-0000-0000-000000000000}">
      <formula1>$O$8:$O$10</formula1>
    </dataValidation>
    <dataValidation type="list" allowBlank="1" showInputMessage="1" showErrorMessage="1" sqref="H23:H26" xr:uid="{00000000-0002-0000-0000-000001000000}">
      <formula1>$O$23:$O$25</formula1>
    </dataValidation>
    <dataValidation type="list" allowBlank="1" showInputMessage="1" showErrorMessage="1" sqref="I46:I48" xr:uid="{00000000-0002-0000-0000-000002000000}">
      <formula1>$R$47:$R$48</formula1>
    </dataValidation>
    <dataValidation type="list" allowBlank="1" showInputMessage="1" showErrorMessage="1" sqref="H46:H48" xr:uid="{00000000-0002-0000-0000-000003000000}">
      <formula1>$O$46:$O$48</formula1>
    </dataValidation>
    <dataValidation type="list" allowBlank="1" showInputMessage="1" showErrorMessage="1" sqref="H30:H34 H38:H42" xr:uid="{00000000-0002-0000-0000-000004000000}">
      <formula1>$R$30:$R$33</formula1>
    </dataValidation>
    <dataValidation type="list" allowBlank="1" showInputMessage="1" showErrorMessage="1" sqref="I30:I34 I38:I42" xr:uid="{00000000-0002-0000-0000-000005000000}">
      <formula1>$U$29:$U$30</formula1>
    </dataValidation>
    <dataValidation type="list" allowBlank="1" showInputMessage="1" showErrorMessage="1" sqref="I52:I56" xr:uid="{00000000-0002-0000-0000-000006000000}">
      <formula1>$O$52:$O$57</formula1>
    </dataValidation>
    <dataValidation type="list" allowBlank="1" showInputMessage="1" showErrorMessage="1" sqref="I60:I64" xr:uid="{00000000-0002-0000-0000-000007000000}">
      <formula1>$O$60:$O$62</formula1>
    </dataValidation>
    <dataValidation type="list" allowBlank="1" showInputMessage="1" showErrorMessage="1" sqref="I81:I85" xr:uid="{00000000-0002-0000-0000-000008000000}">
      <formula1>$O$81:$O$85</formula1>
    </dataValidation>
    <dataValidation type="list" allowBlank="1" showInputMessage="1" showErrorMessage="1" sqref="H68:H72" xr:uid="{00000000-0002-0000-0000-000009000000}">
      <formula1>$O$68:$O$70</formula1>
    </dataValidation>
    <dataValidation type="list" allowBlank="1" showInputMessage="1" showErrorMessage="1" sqref="H6" xr:uid="{00000000-0002-0000-0000-00000A000000}">
      <formula1>$O$5:$O$7</formula1>
    </dataValidation>
    <dataValidation type="list" allowBlank="1" showInputMessage="1" showErrorMessage="1" sqref="H2" xr:uid="{00000000-0002-0000-0000-00000B000000}">
      <formula1>$X$1:$X$12</formula1>
    </dataValidation>
    <dataValidation type="list" allowBlank="1" showInputMessage="1" showErrorMessage="1" sqref="I2" xr:uid="{00000000-0002-0000-0000-00000C000000}">
      <formula1>$U$1:$U$12</formula1>
    </dataValidation>
    <dataValidation type="list" allowBlank="1" showInputMessage="1" showErrorMessage="1" sqref="J2" xr:uid="{00000000-0002-0000-0000-00000D000000}">
      <formula1>$Y$1:$Y$31</formula1>
    </dataValidation>
    <dataValidation type="list" allowBlank="1" showInputMessage="1" showErrorMessage="1" sqref="D1" xr:uid="{00000000-0002-0000-0000-00000E000000}">
      <formula1>$Z$1:$Z$30</formula1>
    </dataValidation>
  </dataValidations>
  <pageMargins left="0.23622047244094491" right="0.23622047244094491" top="0.23622047244094491" bottom="0.27559055118110237" header="0.15748031496062992" footer="0.15748031496062992"/>
  <pageSetup paperSize="9" scale="58" fitToHeight="0" orientation="portrait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90"/>
  <sheetViews>
    <sheetView showGridLines="0" view="pageBreakPreview" zoomScaleNormal="100" zoomScaleSheetLayoutView="100" workbookViewId="0"/>
  </sheetViews>
  <sheetFormatPr defaultRowHeight="12.75" x14ac:dyDescent="0.25"/>
  <cols>
    <col min="1" max="1" width="2" customWidth="1"/>
    <col min="2" max="2" width="3" style="21" customWidth="1"/>
    <col min="3" max="3" width="18.265625" customWidth="1"/>
    <col min="4" max="5" width="5.1328125" customWidth="1"/>
    <col min="6" max="6" width="13.73046875" customWidth="1"/>
    <col min="7" max="7" width="44.86328125" customWidth="1"/>
    <col min="9" max="9" width="7.3984375" customWidth="1"/>
    <col min="11" max="11" width="1.265625" customWidth="1"/>
    <col min="12" max="12" width="53.3984375" style="4" customWidth="1"/>
    <col min="14" max="14" width="9" style="25"/>
    <col min="15" max="15" width="13.46484375" style="25" customWidth="1"/>
    <col min="16" max="16" width="11.46484375" style="25" customWidth="1"/>
    <col min="17" max="23" width="9" style="25"/>
  </cols>
  <sheetData>
    <row r="1" spans="2:26" ht="16.149999999999999" x14ac:dyDescent="0.25">
      <c r="C1" s="1" t="s">
        <v>0</v>
      </c>
      <c r="D1" s="69">
        <f>記録簿1!D1</f>
        <v>1</v>
      </c>
      <c r="E1" s="13" t="s">
        <v>323</v>
      </c>
      <c r="F1" s="2"/>
      <c r="G1" s="2"/>
      <c r="J1" s="3"/>
      <c r="L1"/>
      <c r="P1" s="27"/>
      <c r="Q1" s="27"/>
      <c r="R1" s="28"/>
      <c r="S1" s="29"/>
      <c r="T1" s="40"/>
      <c r="U1" s="39" t="s">
        <v>143</v>
      </c>
      <c r="V1" s="39"/>
      <c r="X1" s="40" t="s">
        <v>126</v>
      </c>
      <c r="Y1" s="25" t="s">
        <v>155</v>
      </c>
      <c r="Z1">
        <v>1</v>
      </c>
    </row>
    <row r="2" spans="2:26" ht="16.149999999999999" x14ac:dyDescent="0.25">
      <c r="C2" s="1"/>
      <c r="D2" s="42"/>
      <c r="E2" s="42"/>
      <c r="F2" s="13"/>
      <c r="G2" s="38" t="s">
        <v>125</v>
      </c>
      <c r="H2" s="67" t="str">
        <f>記録簿1!H2</f>
        <v>2019年</v>
      </c>
      <c r="I2" s="68" t="str">
        <f>記録簿1!I2</f>
        <v>5月</v>
      </c>
      <c r="J2" s="68" t="str">
        <f>記録簿1!J2</f>
        <v>1日</v>
      </c>
      <c r="L2" s="35"/>
      <c r="P2" s="27"/>
      <c r="Q2" s="27"/>
      <c r="R2" s="28"/>
      <c r="S2" s="29"/>
      <c r="T2" s="40"/>
      <c r="U2" s="39" t="s">
        <v>144</v>
      </c>
      <c r="V2" s="39"/>
      <c r="X2" s="40" t="s">
        <v>127</v>
      </c>
      <c r="Y2" s="25" t="s">
        <v>156</v>
      </c>
      <c r="Z2">
        <v>2</v>
      </c>
    </row>
    <row r="3" spans="2:26" ht="16.149999999999999" x14ac:dyDescent="0.25">
      <c r="C3" s="1"/>
      <c r="D3" s="42"/>
      <c r="E3" s="42"/>
      <c r="F3" s="13"/>
      <c r="G3" s="36" t="s">
        <v>311</v>
      </c>
      <c r="H3" s="151">
        <f>記録簿1!H3</f>
        <v>0</v>
      </c>
      <c r="I3" s="151"/>
      <c r="J3" s="151"/>
      <c r="L3" s="35"/>
      <c r="P3" s="27"/>
      <c r="Q3" s="27"/>
      <c r="R3" s="28"/>
      <c r="S3" s="29"/>
      <c r="T3" s="40"/>
      <c r="U3" s="39" t="s">
        <v>145</v>
      </c>
      <c r="V3" s="39"/>
      <c r="X3" s="40" t="s">
        <v>128</v>
      </c>
      <c r="Y3" s="25" t="s">
        <v>157</v>
      </c>
      <c r="Z3">
        <v>3</v>
      </c>
    </row>
    <row r="4" spans="2:26" ht="16.149999999999999" x14ac:dyDescent="0.25">
      <c r="C4" s="1"/>
      <c r="D4" s="42"/>
      <c r="E4" s="42"/>
      <c r="F4" s="13"/>
      <c r="G4" s="37" t="s">
        <v>1</v>
      </c>
      <c r="H4" s="152">
        <f>記録簿1!H4</f>
        <v>0</v>
      </c>
      <c r="I4" s="152"/>
      <c r="J4" s="152"/>
      <c r="L4" s="35"/>
      <c r="P4" s="27"/>
      <c r="Q4" s="27"/>
      <c r="R4" s="28"/>
      <c r="S4" s="29"/>
      <c r="T4" s="40"/>
      <c r="U4" s="39" t="s">
        <v>146</v>
      </c>
      <c r="V4" s="39"/>
      <c r="X4" s="40" t="s">
        <v>129</v>
      </c>
      <c r="Y4" s="25" t="s">
        <v>158</v>
      </c>
      <c r="Z4">
        <v>4</v>
      </c>
    </row>
    <row r="5" spans="2:26" ht="16.149999999999999" x14ac:dyDescent="0.25">
      <c r="C5" s="1"/>
      <c r="D5" s="42"/>
      <c r="E5" s="42"/>
      <c r="F5" s="13"/>
      <c r="G5" s="36" t="s">
        <v>124</v>
      </c>
      <c r="H5" s="152">
        <f>記録簿1!H5</f>
        <v>0</v>
      </c>
      <c r="I5" s="152"/>
      <c r="J5" s="152"/>
      <c r="L5" s="35"/>
      <c r="P5" s="27"/>
      <c r="Q5" s="27"/>
      <c r="R5" s="28"/>
      <c r="S5" s="29"/>
      <c r="T5" s="40"/>
      <c r="U5" s="39" t="s">
        <v>147</v>
      </c>
      <c r="V5" s="39"/>
      <c r="X5" s="40" t="s">
        <v>130</v>
      </c>
      <c r="Y5" s="25" t="s">
        <v>159</v>
      </c>
      <c r="Z5">
        <v>5</v>
      </c>
    </row>
    <row r="6" spans="2:26" ht="24.95" customHeight="1" x14ac:dyDescent="0.25">
      <c r="C6" s="1"/>
      <c r="D6" s="42"/>
      <c r="E6" s="42"/>
      <c r="F6" s="13"/>
      <c r="G6" s="71" t="s">
        <v>312</v>
      </c>
      <c r="H6" s="74">
        <f>記録簿1!H6</f>
        <v>0</v>
      </c>
      <c r="I6" s="73"/>
      <c r="J6" s="75"/>
      <c r="L6" s="35"/>
      <c r="O6" s="25" t="s">
        <v>315</v>
      </c>
      <c r="P6" s="25" t="s">
        <v>315</v>
      </c>
      <c r="Q6" s="27">
        <v>2</v>
      </c>
      <c r="R6" s="28"/>
      <c r="S6" s="29"/>
      <c r="T6" s="40"/>
      <c r="U6" s="39"/>
      <c r="V6" s="39"/>
      <c r="X6" s="40"/>
      <c r="Y6" s="25"/>
    </row>
    <row r="7" spans="2:26" ht="16.5" thickBot="1" x14ac:dyDescent="0.3">
      <c r="C7" s="1"/>
      <c r="D7" s="42"/>
      <c r="E7" s="42"/>
      <c r="F7" s="13"/>
      <c r="G7" s="37" t="s">
        <v>313</v>
      </c>
      <c r="H7" s="153">
        <f>記録簿1!H7</f>
        <v>0</v>
      </c>
      <c r="I7" s="153"/>
      <c r="J7" s="153"/>
      <c r="L7" s="35"/>
      <c r="O7" s="25" t="s">
        <v>316</v>
      </c>
      <c r="P7" s="25" t="s">
        <v>316</v>
      </c>
      <c r="Q7" s="27">
        <v>0</v>
      </c>
      <c r="R7" s="28"/>
      <c r="S7" s="29"/>
      <c r="T7" s="40"/>
      <c r="U7" s="39"/>
      <c r="V7" s="39"/>
      <c r="X7" s="40"/>
      <c r="Y7" s="25"/>
    </row>
    <row r="8" spans="2:26" s="4" customFormat="1" x14ac:dyDescent="0.25">
      <c r="B8" s="102"/>
      <c r="C8" s="103" t="s">
        <v>2</v>
      </c>
      <c r="D8" s="104" t="s">
        <v>3</v>
      </c>
      <c r="E8" s="83" t="s">
        <v>324</v>
      </c>
      <c r="F8" s="105"/>
      <c r="G8" s="106" t="s">
        <v>57</v>
      </c>
      <c r="H8" s="88" t="s">
        <v>325</v>
      </c>
      <c r="I8" s="89" t="s">
        <v>355</v>
      </c>
      <c r="J8" s="90" t="s">
        <v>326</v>
      </c>
      <c r="N8" s="25"/>
      <c r="O8" s="25">
        <v>0</v>
      </c>
      <c r="P8" s="25"/>
      <c r="Q8" s="25"/>
      <c r="R8" s="25"/>
      <c r="S8" s="25"/>
      <c r="T8" s="40"/>
      <c r="U8" s="39" t="s">
        <v>148</v>
      </c>
      <c r="V8" s="39"/>
      <c r="W8" s="25"/>
      <c r="X8" s="40" t="s">
        <v>131</v>
      </c>
      <c r="Y8" s="25" t="s">
        <v>160</v>
      </c>
      <c r="Z8">
        <v>6</v>
      </c>
    </row>
    <row r="9" spans="2:26" ht="24.95" customHeight="1" x14ac:dyDescent="0.25">
      <c r="B9" s="107"/>
      <c r="C9" s="19"/>
      <c r="D9" s="18" t="s">
        <v>34</v>
      </c>
      <c r="E9" s="84">
        <v>201</v>
      </c>
      <c r="F9" s="8" t="s">
        <v>195</v>
      </c>
      <c r="G9" s="22"/>
      <c r="H9" s="78"/>
      <c r="I9" s="91"/>
      <c r="J9" s="92"/>
      <c r="L9" s="14" t="s">
        <v>60</v>
      </c>
      <c r="O9" s="25">
        <v>1</v>
      </c>
      <c r="T9" s="40"/>
      <c r="U9" s="39" t="s">
        <v>149</v>
      </c>
      <c r="V9" s="39"/>
      <c r="X9" s="40" t="s">
        <v>132</v>
      </c>
      <c r="Y9" s="25" t="s">
        <v>161</v>
      </c>
      <c r="Z9">
        <v>7</v>
      </c>
    </row>
    <row r="10" spans="2:26" x14ac:dyDescent="0.25">
      <c r="B10" s="108" t="s">
        <v>7</v>
      </c>
      <c r="C10" s="20" t="s">
        <v>8</v>
      </c>
      <c r="D10" s="7" t="s">
        <v>5</v>
      </c>
      <c r="E10" s="85"/>
      <c r="F10" s="10"/>
      <c r="G10" s="11" t="s">
        <v>354</v>
      </c>
      <c r="H10" s="93"/>
      <c r="I10" s="57">
        <v>0</v>
      </c>
      <c r="J10" s="94">
        <f>I10</f>
        <v>0</v>
      </c>
      <c r="L10" s="4" t="s">
        <v>58</v>
      </c>
      <c r="O10" s="25">
        <v>2</v>
      </c>
      <c r="T10" s="40"/>
      <c r="U10" s="39" t="s">
        <v>150</v>
      </c>
      <c r="V10" s="39"/>
      <c r="X10" s="40" t="s">
        <v>133</v>
      </c>
      <c r="Y10" s="25" t="s">
        <v>162</v>
      </c>
      <c r="Z10">
        <v>8</v>
      </c>
    </row>
    <row r="11" spans="2:26" ht="24.95" customHeight="1" x14ac:dyDescent="0.25">
      <c r="B11" s="108"/>
      <c r="C11" s="20"/>
      <c r="D11" s="7"/>
      <c r="E11" s="84">
        <v>202</v>
      </c>
      <c r="F11" s="8" t="s">
        <v>196</v>
      </c>
      <c r="G11" s="22"/>
      <c r="H11" s="78"/>
      <c r="I11" s="91"/>
      <c r="J11" s="92"/>
      <c r="L11" s="14" t="s">
        <v>59</v>
      </c>
      <c r="T11" s="40"/>
      <c r="U11" s="39" t="s">
        <v>151</v>
      </c>
      <c r="V11" s="39"/>
      <c r="X11" s="40" t="s">
        <v>134</v>
      </c>
      <c r="Y11" s="25" t="s">
        <v>163</v>
      </c>
      <c r="Z11">
        <v>9</v>
      </c>
    </row>
    <row r="12" spans="2:26" x14ac:dyDescent="0.25">
      <c r="B12" s="108"/>
      <c r="C12" s="20"/>
      <c r="D12" s="7"/>
      <c r="E12" s="85"/>
      <c r="F12" s="10"/>
      <c r="G12" s="11" t="s">
        <v>354</v>
      </c>
      <c r="H12" s="93"/>
      <c r="I12" s="57">
        <v>0</v>
      </c>
      <c r="J12" s="94">
        <f>I12</f>
        <v>0</v>
      </c>
      <c r="L12" s="14" t="s">
        <v>346</v>
      </c>
      <c r="T12" s="40"/>
      <c r="U12" s="39" t="s">
        <v>152</v>
      </c>
      <c r="V12" s="39"/>
      <c r="X12" s="40" t="s">
        <v>135</v>
      </c>
      <c r="Y12" s="25" t="s">
        <v>164</v>
      </c>
      <c r="Z12">
        <v>10</v>
      </c>
    </row>
    <row r="13" spans="2:26" ht="24.95" customHeight="1" x14ac:dyDescent="0.25">
      <c r="B13" s="108"/>
      <c r="C13" s="20"/>
      <c r="D13" s="7"/>
      <c r="E13" s="84">
        <v>203</v>
      </c>
      <c r="F13" s="8" t="s">
        <v>197</v>
      </c>
      <c r="G13" s="22"/>
      <c r="H13" s="78"/>
      <c r="I13" s="91"/>
      <c r="J13" s="92"/>
      <c r="L13" s="14" t="s">
        <v>347</v>
      </c>
      <c r="T13" s="40"/>
      <c r="U13" s="39" t="s">
        <v>153</v>
      </c>
      <c r="V13" s="39"/>
      <c r="X13" s="40" t="s">
        <v>136</v>
      </c>
      <c r="Y13" s="25" t="s">
        <v>165</v>
      </c>
      <c r="Z13">
        <v>11</v>
      </c>
    </row>
    <row r="14" spans="2:26" x14ac:dyDescent="0.25">
      <c r="B14" s="108"/>
      <c r="C14" s="20"/>
      <c r="D14" s="7"/>
      <c r="E14" s="85"/>
      <c r="F14" s="10"/>
      <c r="G14" s="11" t="s">
        <v>354</v>
      </c>
      <c r="H14" s="93"/>
      <c r="I14" s="57">
        <v>0</v>
      </c>
      <c r="J14" s="94">
        <f>I14</f>
        <v>0</v>
      </c>
      <c r="L14" s="14" t="s">
        <v>348</v>
      </c>
      <c r="T14" s="40"/>
      <c r="U14" s="39" t="s">
        <v>154</v>
      </c>
      <c r="V14" s="39"/>
      <c r="X14" s="40" t="s">
        <v>137</v>
      </c>
      <c r="Y14" s="25" t="s">
        <v>166</v>
      </c>
      <c r="Z14">
        <v>12</v>
      </c>
    </row>
    <row r="15" spans="2:26" ht="24.95" customHeight="1" x14ac:dyDescent="0.25">
      <c r="B15" s="108"/>
      <c r="C15" s="20"/>
      <c r="D15" s="7"/>
      <c r="E15" s="84">
        <v>204</v>
      </c>
      <c r="F15" s="8" t="s">
        <v>198</v>
      </c>
      <c r="G15" s="22"/>
      <c r="H15" s="78"/>
      <c r="I15" s="91"/>
      <c r="J15" s="92"/>
      <c r="L15" s="14" t="s">
        <v>349</v>
      </c>
      <c r="T15" s="40"/>
      <c r="U15" s="39"/>
      <c r="X15" s="40" t="s">
        <v>138</v>
      </c>
      <c r="Y15" s="25" t="s">
        <v>167</v>
      </c>
      <c r="Z15">
        <v>13</v>
      </c>
    </row>
    <row r="16" spans="2:26" x14ac:dyDescent="0.25">
      <c r="B16" s="108"/>
      <c r="C16" s="20"/>
      <c r="D16" s="7"/>
      <c r="E16" s="85"/>
      <c r="F16" s="10"/>
      <c r="G16" s="11" t="s">
        <v>354</v>
      </c>
      <c r="H16" s="93"/>
      <c r="I16" s="57">
        <v>0</v>
      </c>
      <c r="J16" s="94">
        <f>I16</f>
        <v>0</v>
      </c>
      <c r="T16" s="40"/>
      <c r="X16" s="40" t="s">
        <v>139</v>
      </c>
      <c r="Y16" s="25" t="s">
        <v>168</v>
      </c>
      <c r="Z16">
        <v>14</v>
      </c>
    </row>
    <row r="17" spans="2:26" ht="24.95" customHeight="1" x14ac:dyDescent="0.25">
      <c r="B17" s="108"/>
      <c r="C17" s="20"/>
      <c r="D17" s="7"/>
      <c r="E17" s="84">
        <v>205</v>
      </c>
      <c r="F17" s="8" t="s">
        <v>199</v>
      </c>
      <c r="G17" s="22"/>
      <c r="H17" s="78"/>
      <c r="I17" s="91"/>
      <c r="J17" s="92"/>
      <c r="L17" s="23"/>
      <c r="T17" s="40"/>
      <c r="X17" s="40" t="s">
        <v>140</v>
      </c>
      <c r="Y17" s="25" t="s">
        <v>169</v>
      </c>
      <c r="Z17">
        <v>15</v>
      </c>
    </row>
    <row r="18" spans="2:26" x14ac:dyDescent="0.25">
      <c r="B18" s="108"/>
      <c r="C18" s="20"/>
      <c r="D18" s="7"/>
      <c r="E18" s="85"/>
      <c r="F18" s="10"/>
      <c r="G18" s="11" t="s">
        <v>354</v>
      </c>
      <c r="H18" s="93"/>
      <c r="I18" s="57">
        <v>0</v>
      </c>
      <c r="J18" s="94">
        <f>I18</f>
        <v>0</v>
      </c>
      <c r="L18" s="4" t="s">
        <v>213</v>
      </c>
      <c r="T18" s="40"/>
      <c r="X18" s="40" t="s">
        <v>141</v>
      </c>
      <c r="Y18" s="25" t="s">
        <v>170</v>
      </c>
      <c r="Z18">
        <v>16</v>
      </c>
    </row>
    <row r="19" spans="2:26" x14ac:dyDescent="0.2">
      <c r="B19" s="108"/>
      <c r="C19" s="20"/>
      <c r="D19" s="12"/>
      <c r="E19" s="80"/>
      <c r="F19" s="9" t="s">
        <v>6</v>
      </c>
      <c r="G19" s="9"/>
      <c r="H19" s="53"/>
      <c r="I19" s="101"/>
      <c r="J19" s="92"/>
      <c r="L19" s="4" t="s">
        <v>194</v>
      </c>
      <c r="N19" s="30">
        <f>$H9+$H11+$H13+$H15+$H17</f>
        <v>0</v>
      </c>
      <c r="O19" s="25">
        <f>H19/150</f>
        <v>0</v>
      </c>
      <c r="T19" s="40"/>
      <c r="X19" s="40" t="s">
        <v>142</v>
      </c>
      <c r="Y19" s="25" t="s">
        <v>171</v>
      </c>
      <c r="Z19">
        <v>17</v>
      </c>
    </row>
    <row r="20" spans="2:26" ht="13.15" thickBot="1" x14ac:dyDescent="0.25">
      <c r="B20" s="109"/>
      <c r="C20" s="110"/>
      <c r="D20" s="111"/>
      <c r="E20" s="87"/>
      <c r="F20" s="87"/>
      <c r="G20" s="143" t="s">
        <v>354</v>
      </c>
      <c r="H20" s="134"/>
      <c r="I20" s="135"/>
      <c r="J20" s="136"/>
      <c r="N20" s="142">
        <f>I10+I12+I14+I16+I18</f>
        <v>0</v>
      </c>
      <c r="X20" s="40" t="s">
        <v>186</v>
      </c>
      <c r="Y20" s="25" t="s">
        <v>172</v>
      </c>
      <c r="Z20">
        <v>18</v>
      </c>
    </row>
    <row r="21" spans="2:26" ht="5.25" customHeight="1" thickBot="1" x14ac:dyDescent="0.25">
      <c r="B21" s="113"/>
      <c r="C21" s="80"/>
      <c r="D21" s="80"/>
      <c r="E21" s="80"/>
      <c r="F21" s="80"/>
      <c r="G21" s="114"/>
      <c r="H21" s="5"/>
      <c r="I21" s="115"/>
      <c r="J21" s="80"/>
      <c r="X21" s="40" t="s">
        <v>187</v>
      </c>
      <c r="Y21" s="25" t="s">
        <v>173</v>
      </c>
      <c r="Z21">
        <v>19</v>
      </c>
    </row>
    <row r="22" spans="2:26" s="4" customFormat="1" x14ac:dyDescent="0.25">
      <c r="B22" s="102"/>
      <c r="C22" s="103" t="s">
        <v>2</v>
      </c>
      <c r="D22" s="104" t="s">
        <v>3</v>
      </c>
      <c r="E22" s="83" t="s">
        <v>324</v>
      </c>
      <c r="F22" s="105"/>
      <c r="G22" s="106" t="s">
        <v>63</v>
      </c>
      <c r="H22" s="116" t="s">
        <v>55</v>
      </c>
      <c r="I22" s="117"/>
      <c r="J22" s="90" t="s">
        <v>4</v>
      </c>
      <c r="N22" s="25"/>
      <c r="O22" s="25">
        <v>0</v>
      </c>
      <c r="P22" s="25"/>
      <c r="Q22" s="25"/>
      <c r="R22" s="25"/>
      <c r="S22" s="25"/>
      <c r="T22" s="25"/>
      <c r="U22" s="25"/>
      <c r="V22" s="25"/>
      <c r="W22" s="25"/>
      <c r="X22" s="40" t="s">
        <v>188</v>
      </c>
      <c r="Y22" s="25" t="s">
        <v>174</v>
      </c>
      <c r="Z22">
        <v>20</v>
      </c>
    </row>
    <row r="23" spans="2:26" ht="24.95" customHeight="1" x14ac:dyDescent="0.25">
      <c r="B23" s="107"/>
      <c r="C23" s="19"/>
      <c r="D23" s="18" t="s">
        <v>34</v>
      </c>
      <c r="E23" s="86">
        <v>206</v>
      </c>
      <c r="F23" s="15" t="s">
        <v>30</v>
      </c>
      <c r="G23" s="51"/>
      <c r="H23" s="52"/>
      <c r="I23" s="32"/>
      <c r="J23" s="137"/>
      <c r="L23" s="14"/>
      <c r="O23" s="25">
        <v>0</v>
      </c>
      <c r="P23" s="25">
        <v>0</v>
      </c>
      <c r="Q23" s="25">
        <v>0</v>
      </c>
      <c r="X23" s="40" t="s">
        <v>189</v>
      </c>
      <c r="Y23" s="25" t="s">
        <v>175</v>
      </c>
      <c r="Z23">
        <v>21</v>
      </c>
    </row>
    <row r="24" spans="2:26" ht="24.95" customHeight="1" x14ac:dyDescent="0.25">
      <c r="B24" s="108" t="s">
        <v>9</v>
      </c>
      <c r="C24" s="20" t="s">
        <v>10</v>
      </c>
      <c r="D24" s="7" t="s">
        <v>11</v>
      </c>
      <c r="E24" s="86">
        <v>207</v>
      </c>
      <c r="F24" s="15" t="s">
        <v>31</v>
      </c>
      <c r="G24" s="51"/>
      <c r="H24" s="52"/>
      <c r="I24" s="32"/>
      <c r="J24" s="137"/>
      <c r="L24" s="14"/>
      <c r="O24" s="25" t="s">
        <v>28</v>
      </c>
      <c r="P24" s="25" t="s">
        <v>28</v>
      </c>
      <c r="Q24" s="25">
        <v>5</v>
      </c>
      <c r="X24" s="40" t="s">
        <v>190</v>
      </c>
      <c r="Y24" s="25" t="s">
        <v>176</v>
      </c>
      <c r="Z24">
        <v>22</v>
      </c>
    </row>
    <row r="25" spans="2:26" ht="24.95" customHeight="1" x14ac:dyDescent="0.25">
      <c r="B25" s="108"/>
      <c r="C25" s="20"/>
      <c r="D25" s="7" t="s">
        <v>12</v>
      </c>
      <c r="E25" s="86">
        <v>208</v>
      </c>
      <c r="F25" s="15" t="s">
        <v>32</v>
      </c>
      <c r="G25" s="51"/>
      <c r="H25" s="52"/>
      <c r="I25" s="32"/>
      <c r="J25" s="137"/>
      <c r="O25" s="25" t="s">
        <v>29</v>
      </c>
      <c r="P25" s="25" t="s">
        <v>29</v>
      </c>
      <c r="Q25" s="25">
        <v>3</v>
      </c>
      <c r="Y25" s="25" t="s">
        <v>177</v>
      </c>
      <c r="Z25">
        <v>23</v>
      </c>
    </row>
    <row r="26" spans="2:26" ht="24.95" customHeight="1" x14ac:dyDescent="0.25">
      <c r="B26" s="108"/>
      <c r="C26" s="20"/>
      <c r="D26" s="7"/>
      <c r="E26" s="86">
        <v>209</v>
      </c>
      <c r="F26" s="15" t="s">
        <v>33</v>
      </c>
      <c r="G26" s="51"/>
      <c r="H26" s="52"/>
      <c r="I26" s="32"/>
      <c r="J26" s="137"/>
      <c r="Y26" s="25" t="s">
        <v>178</v>
      </c>
      <c r="Z26">
        <v>24</v>
      </c>
    </row>
    <row r="27" spans="2:26" ht="13.15" thickBot="1" x14ac:dyDescent="0.3">
      <c r="B27" s="109"/>
      <c r="C27" s="110"/>
      <c r="D27" s="111"/>
      <c r="E27" s="87"/>
      <c r="F27" s="119" t="s">
        <v>18</v>
      </c>
      <c r="G27" s="119"/>
      <c r="H27" s="138"/>
      <c r="I27" s="139"/>
      <c r="J27" s="140"/>
      <c r="N27" s="30">
        <f>SUM(J23:J26)</f>
        <v>0</v>
      </c>
      <c r="Y27" s="25" t="s">
        <v>179</v>
      </c>
      <c r="Z27">
        <v>25</v>
      </c>
    </row>
    <row r="28" spans="2:26" ht="5.25" customHeight="1" thickBot="1" x14ac:dyDescent="0.25">
      <c r="B28" s="113"/>
      <c r="C28" s="80"/>
      <c r="D28" s="80"/>
      <c r="E28" s="80"/>
      <c r="F28" s="80"/>
      <c r="G28" s="114"/>
      <c r="H28" s="5"/>
      <c r="I28" s="115"/>
      <c r="J28" s="80"/>
      <c r="Y28" s="25" t="s">
        <v>180</v>
      </c>
      <c r="Z28">
        <v>26</v>
      </c>
    </row>
    <row r="29" spans="2:26" s="4" customFormat="1" x14ac:dyDescent="0.25">
      <c r="B29" s="102"/>
      <c r="C29" s="103" t="s">
        <v>2</v>
      </c>
      <c r="D29" s="104" t="s">
        <v>3</v>
      </c>
      <c r="E29" s="83" t="s">
        <v>324</v>
      </c>
      <c r="F29" s="83"/>
      <c r="G29" s="106" t="s">
        <v>87</v>
      </c>
      <c r="H29" s="88" t="s">
        <v>62</v>
      </c>
      <c r="I29" s="123" t="s">
        <v>54</v>
      </c>
      <c r="J29" s="90" t="s">
        <v>4</v>
      </c>
      <c r="N29" s="25"/>
      <c r="O29" s="25">
        <v>0</v>
      </c>
      <c r="P29" s="25"/>
      <c r="Q29" s="25"/>
      <c r="R29" s="25"/>
      <c r="S29" s="25"/>
      <c r="T29" s="25"/>
      <c r="U29" s="25"/>
      <c r="V29" s="25"/>
      <c r="W29" s="25"/>
      <c r="Y29" s="25" t="s">
        <v>181</v>
      </c>
      <c r="Z29">
        <v>27</v>
      </c>
    </row>
    <row r="30" spans="2:26" ht="24.95" customHeight="1" x14ac:dyDescent="0.25">
      <c r="B30" s="107"/>
      <c r="C30" s="19"/>
      <c r="D30" s="18" t="s">
        <v>34</v>
      </c>
      <c r="E30" s="86">
        <v>210</v>
      </c>
      <c r="F30" s="17" t="s">
        <v>200</v>
      </c>
      <c r="G30" s="24"/>
      <c r="H30" s="61">
        <v>0</v>
      </c>
      <c r="I30" s="62" t="s">
        <v>27</v>
      </c>
      <c r="J30" s="124">
        <f>ROUND(O30,1)</f>
        <v>0</v>
      </c>
      <c r="L30" s="14" t="s">
        <v>92</v>
      </c>
      <c r="O30" s="5">
        <f>VLOOKUP(H30,$S$30:$T$33,2)*VLOOKUP(I30,$V$31:$W$32,2)</f>
        <v>0</v>
      </c>
      <c r="R30" s="25">
        <v>0</v>
      </c>
      <c r="S30" s="25">
        <v>0</v>
      </c>
      <c r="T30" s="25">
        <v>0</v>
      </c>
      <c r="X30" s="5"/>
      <c r="Y30" s="25" t="s">
        <v>182</v>
      </c>
      <c r="Z30">
        <v>28</v>
      </c>
    </row>
    <row r="31" spans="2:26" ht="24.95" customHeight="1" x14ac:dyDescent="0.25">
      <c r="B31" s="108" t="s">
        <v>20</v>
      </c>
      <c r="C31" s="20" t="s">
        <v>21</v>
      </c>
      <c r="D31" s="7" t="s">
        <v>23</v>
      </c>
      <c r="E31" s="86">
        <v>211</v>
      </c>
      <c r="F31" s="17" t="s">
        <v>201</v>
      </c>
      <c r="G31" s="24"/>
      <c r="H31" s="61">
        <v>0</v>
      </c>
      <c r="I31" s="63" t="s">
        <v>27</v>
      </c>
      <c r="J31" s="124">
        <f t="shared" ref="J31:J34" si="0">ROUND(O31,1)</f>
        <v>0</v>
      </c>
      <c r="L31" s="23" t="s">
        <v>350</v>
      </c>
      <c r="O31" s="5">
        <f t="shared" ref="O31:O34" si="1">VLOOKUP(H31,$S$30:$T$33,2)*VLOOKUP(I31,$V$31:$W$32,2)</f>
        <v>0</v>
      </c>
      <c r="R31" s="25" t="s">
        <v>24</v>
      </c>
      <c r="S31" s="25" t="s">
        <v>26</v>
      </c>
      <c r="T31" s="25">
        <v>10</v>
      </c>
      <c r="U31" s="25" t="s">
        <v>28</v>
      </c>
      <c r="V31" s="25" t="s">
        <v>28</v>
      </c>
      <c r="W31" s="25">
        <v>1</v>
      </c>
      <c r="X31" s="5"/>
      <c r="Y31" s="25" t="s">
        <v>183</v>
      </c>
      <c r="Z31">
        <v>29</v>
      </c>
    </row>
    <row r="32" spans="2:26" ht="24.95" customHeight="1" x14ac:dyDescent="0.25">
      <c r="B32" s="108"/>
      <c r="C32" s="20" t="s">
        <v>22</v>
      </c>
      <c r="D32" s="7"/>
      <c r="E32" s="86">
        <v>212</v>
      </c>
      <c r="F32" s="17" t="s">
        <v>202</v>
      </c>
      <c r="G32" s="24"/>
      <c r="H32" s="61">
        <v>0</v>
      </c>
      <c r="I32" s="63" t="s">
        <v>27</v>
      </c>
      <c r="J32" s="124">
        <f t="shared" si="0"/>
        <v>0</v>
      </c>
      <c r="L32" s="23" t="s">
        <v>215</v>
      </c>
      <c r="O32" s="5">
        <f t="shared" si="1"/>
        <v>0</v>
      </c>
      <c r="R32" s="25" t="s">
        <v>25</v>
      </c>
      <c r="S32" s="25" t="s">
        <v>25</v>
      </c>
      <c r="T32" s="25">
        <v>20</v>
      </c>
      <c r="U32" s="25" t="s">
        <v>29</v>
      </c>
      <c r="V32" s="25" t="s">
        <v>29</v>
      </c>
      <c r="W32" s="25">
        <v>0.5</v>
      </c>
      <c r="X32" s="5"/>
      <c r="Y32" s="25" t="s">
        <v>184</v>
      </c>
      <c r="Z32">
        <v>30</v>
      </c>
    </row>
    <row r="33" spans="2:25" ht="24.95" customHeight="1" x14ac:dyDescent="0.25">
      <c r="B33" s="108"/>
      <c r="C33" s="20"/>
      <c r="D33" s="7"/>
      <c r="E33" s="86">
        <v>213</v>
      </c>
      <c r="F33" s="17" t="s">
        <v>203</v>
      </c>
      <c r="G33" s="24"/>
      <c r="H33" s="61">
        <v>0</v>
      </c>
      <c r="I33" s="63" t="s">
        <v>27</v>
      </c>
      <c r="J33" s="124">
        <f t="shared" si="0"/>
        <v>0</v>
      </c>
      <c r="O33" s="5">
        <f t="shared" si="1"/>
        <v>0</v>
      </c>
      <c r="R33" s="25" t="s">
        <v>26</v>
      </c>
      <c r="S33" s="25" t="s">
        <v>24</v>
      </c>
      <c r="T33" s="25">
        <v>40</v>
      </c>
      <c r="X33" s="5"/>
      <c r="Y33" s="25" t="s">
        <v>185</v>
      </c>
    </row>
    <row r="34" spans="2:25" ht="24.95" customHeight="1" x14ac:dyDescent="0.25">
      <c r="B34" s="108"/>
      <c r="C34" s="20"/>
      <c r="D34" s="7"/>
      <c r="E34" s="86">
        <v>214</v>
      </c>
      <c r="F34" s="17" t="s">
        <v>204</v>
      </c>
      <c r="G34" s="24"/>
      <c r="H34" s="61">
        <v>0</v>
      </c>
      <c r="I34" s="63" t="s">
        <v>27</v>
      </c>
      <c r="J34" s="124">
        <f t="shared" si="0"/>
        <v>0</v>
      </c>
      <c r="L34" s="23"/>
      <c r="O34" s="5">
        <f t="shared" si="1"/>
        <v>0</v>
      </c>
      <c r="P34" s="25">
        <v>0</v>
      </c>
      <c r="Q34" s="25">
        <v>0</v>
      </c>
      <c r="X34" s="5"/>
      <c r="Y34" s="25"/>
    </row>
    <row r="35" spans="2:25" ht="13.15" thickBot="1" x14ac:dyDescent="0.3">
      <c r="B35" s="109"/>
      <c r="C35" s="110"/>
      <c r="D35" s="111"/>
      <c r="E35" s="87"/>
      <c r="F35" s="125" t="s">
        <v>85</v>
      </c>
      <c r="G35" s="119"/>
      <c r="H35" s="126"/>
      <c r="I35" s="127"/>
      <c r="J35" s="141"/>
      <c r="N35" s="54">
        <f>SUM(J30:J34)</f>
        <v>0</v>
      </c>
      <c r="Y35" s="25"/>
    </row>
    <row r="36" spans="2:25" ht="5.25" customHeight="1" thickBot="1" x14ac:dyDescent="0.25">
      <c r="B36" s="113"/>
      <c r="C36" s="80"/>
      <c r="D36" s="80"/>
      <c r="E36" s="80"/>
      <c r="F36" s="80"/>
      <c r="G36" s="114"/>
      <c r="H36" s="5"/>
      <c r="I36" s="115"/>
      <c r="J36" s="80"/>
      <c r="Y36" s="25"/>
    </row>
    <row r="37" spans="2:25" s="4" customFormat="1" ht="12" x14ac:dyDescent="0.25">
      <c r="B37" s="102"/>
      <c r="C37" s="103" t="s">
        <v>2</v>
      </c>
      <c r="D37" s="104" t="s">
        <v>3</v>
      </c>
      <c r="E37" s="83" t="s">
        <v>324</v>
      </c>
      <c r="F37" s="83"/>
      <c r="G37" s="106" t="s">
        <v>98</v>
      </c>
      <c r="H37" s="88" t="s">
        <v>62</v>
      </c>
      <c r="I37" s="123" t="s">
        <v>54</v>
      </c>
      <c r="J37" s="90" t="s">
        <v>4</v>
      </c>
      <c r="N37" s="25"/>
      <c r="O37" s="25">
        <v>0</v>
      </c>
      <c r="P37" s="25"/>
      <c r="Q37" s="25"/>
      <c r="R37" s="25"/>
      <c r="S37" s="25"/>
      <c r="T37" s="25"/>
      <c r="U37" s="25"/>
      <c r="V37" s="25"/>
      <c r="W37" s="25"/>
      <c r="Y37" s="25"/>
    </row>
    <row r="38" spans="2:25" ht="24.95" customHeight="1" x14ac:dyDescent="0.25">
      <c r="B38" s="107"/>
      <c r="C38" s="19"/>
      <c r="D38" s="18" t="s">
        <v>34</v>
      </c>
      <c r="E38" s="86">
        <v>215</v>
      </c>
      <c r="F38" s="17" t="s">
        <v>205</v>
      </c>
      <c r="G38" s="24"/>
      <c r="H38" s="61">
        <v>0</v>
      </c>
      <c r="I38" s="62" t="s">
        <v>27</v>
      </c>
      <c r="J38" s="124">
        <f>ROUND(O38,1)</f>
        <v>0</v>
      </c>
      <c r="L38" s="14" t="s">
        <v>99</v>
      </c>
      <c r="O38" s="5">
        <f>VLOOKUP(H38,$S$38:$T$41,2)*VLOOKUP(I38,$V$39:$W$40,2)</f>
        <v>0</v>
      </c>
      <c r="R38" s="25">
        <v>0</v>
      </c>
      <c r="S38" s="25">
        <v>0</v>
      </c>
      <c r="T38" s="25">
        <v>0</v>
      </c>
      <c r="X38" s="5"/>
      <c r="Y38" s="25"/>
    </row>
    <row r="39" spans="2:25" ht="24.95" customHeight="1" x14ac:dyDescent="0.25">
      <c r="B39" s="108" t="s">
        <v>20</v>
      </c>
      <c r="C39" s="20" t="s">
        <v>21</v>
      </c>
      <c r="D39" s="7" t="s">
        <v>23</v>
      </c>
      <c r="E39" s="86">
        <v>216</v>
      </c>
      <c r="F39" s="17" t="s">
        <v>206</v>
      </c>
      <c r="G39" s="24"/>
      <c r="H39" s="64">
        <v>0</v>
      </c>
      <c r="I39" s="63" t="s">
        <v>27</v>
      </c>
      <c r="J39" s="124">
        <f t="shared" ref="J39:J42" si="2">ROUND(O39,1)</f>
        <v>0</v>
      </c>
      <c r="L39" s="23" t="s">
        <v>351</v>
      </c>
      <c r="O39" s="5">
        <f t="shared" ref="O39:O42" si="3">VLOOKUP(H39,$S$38:$T$41,2)*VLOOKUP(I39,$V$39:$W$40,2)</f>
        <v>0</v>
      </c>
      <c r="R39" s="25" t="s">
        <v>24</v>
      </c>
      <c r="S39" s="25" t="s">
        <v>26</v>
      </c>
      <c r="T39" s="25">
        <v>6</v>
      </c>
      <c r="U39" s="25" t="s">
        <v>28</v>
      </c>
      <c r="V39" s="25" t="s">
        <v>28</v>
      </c>
      <c r="W39" s="25">
        <v>1</v>
      </c>
      <c r="X39" s="5"/>
      <c r="Y39" s="25"/>
    </row>
    <row r="40" spans="2:25" ht="24.95" customHeight="1" x14ac:dyDescent="0.25">
      <c r="B40" s="108"/>
      <c r="C40" s="20" t="s">
        <v>22</v>
      </c>
      <c r="D40" s="7"/>
      <c r="E40" s="86">
        <v>217</v>
      </c>
      <c r="F40" s="17" t="s">
        <v>207</v>
      </c>
      <c r="G40" s="24"/>
      <c r="H40" s="64">
        <v>0</v>
      </c>
      <c r="I40" s="63" t="s">
        <v>27</v>
      </c>
      <c r="J40" s="124">
        <f t="shared" si="2"/>
        <v>0</v>
      </c>
      <c r="L40" s="23" t="s">
        <v>216</v>
      </c>
      <c r="O40" s="5">
        <f t="shared" si="3"/>
        <v>0</v>
      </c>
      <c r="R40" s="25" t="s">
        <v>25</v>
      </c>
      <c r="S40" s="25" t="s">
        <v>25</v>
      </c>
      <c r="T40" s="25">
        <v>10</v>
      </c>
      <c r="U40" s="25" t="s">
        <v>29</v>
      </c>
      <c r="V40" s="25" t="s">
        <v>29</v>
      </c>
      <c r="W40" s="25">
        <v>0.5</v>
      </c>
      <c r="X40" s="5"/>
      <c r="Y40" s="25"/>
    </row>
    <row r="41" spans="2:25" ht="24.95" customHeight="1" x14ac:dyDescent="0.25">
      <c r="B41" s="108"/>
      <c r="C41" s="20"/>
      <c r="D41" s="7"/>
      <c r="E41" s="86">
        <v>218</v>
      </c>
      <c r="F41" s="17" t="s">
        <v>208</v>
      </c>
      <c r="G41" s="24"/>
      <c r="H41" s="64">
        <v>0</v>
      </c>
      <c r="I41" s="63" t="s">
        <v>27</v>
      </c>
      <c r="J41" s="124">
        <f t="shared" si="2"/>
        <v>0</v>
      </c>
      <c r="O41" s="5">
        <f t="shared" si="3"/>
        <v>0</v>
      </c>
      <c r="R41" s="25" t="s">
        <v>26</v>
      </c>
      <c r="S41" s="25" t="s">
        <v>24</v>
      </c>
      <c r="T41" s="25">
        <v>20</v>
      </c>
      <c r="X41" s="5"/>
      <c r="Y41" s="25"/>
    </row>
    <row r="42" spans="2:25" ht="24.95" customHeight="1" x14ac:dyDescent="0.25">
      <c r="B42" s="108"/>
      <c r="C42" s="20"/>
      <c r="D42" s="7"/>
      <c r="E42" s="86">
        <v>219</v>
      </c>
      <c r="F42" s="17" t="s">
        <v>209</v>
      </c>
      <c r="G42" s="24"/>
      <c r="H42" s="64">
        <v>0</v>
      </c>
      <c r="I42" s="63" t="s">
        <v>27</v>
      </c>
      <c r="J42" s="124">
        <f t="shared" si="2"/>
        <v>0</v>
      </c>
      <c r="L42" s="23"/>
      <c r="O42" s="5">
        <f t="shared" si="3"/>
        <v>0</v>
      </c>
      <c r="P42" s="25">
        <v>0</v>
      </c>
      <c r="Q42" s="25">
        <v>0</v>
      </c>
      <c r="X42" s="5"/>
      <c r="Y42" s="25"/>
    </row>
    <row r="43" spans="2:25" ht="13.15" thickBot="1" x14ac:dyDescent="0.3">
      <c r="B43" s="109"/>
      <c r="C43" s="110"/>
      <c r="D43" s="111"/>
      <c r="E43" s="87"/>
      <c r="F43" s="125" t="s">
        <v>42</v>
      </c>
      <c r="G43" s="119"/>
      <c r="H43" s="126"/>
      <c r="I43" s="127"/>
      <c r="J43" s="141"/>
      <c r="N43" s="54">
        <f>SUM(J38:J42)</f>
        <v>0</v>
      </c>
    </row>
    <row r="44" spans="2:25" ht="5.25" customHeight="1" thickBot="1" x14ac:dyDescent="0.25">
      <c r="B44" s="113"/>
      <c r="C44" s="80"/>
      <c r="D44" s="80"/>
      <c r="E44" s="80"/>
      <c r="F44" s="80"/>
      <c r="G44" s="114"/>
      <c r="H44" s="5"/>
      <c r="I44" s="115"/>
      <c r="J44" s="80"/>
    </row>
    <row r="45" spans="2:25" s="4" customFormat="1" ht="12" x14ac:dyDescent="0.25">
      <c r="B45" s="102"/>
      <c r="C45" s="103" t="s">
        <v>2</v>
      </c>
      <c r="D45" s="104" t="s">
        <v>3</v>
      </c>
      <c r="E45" s="83" t="s">
        <v>324</v>
      </c>
      <c r="F45" s="105"/>
      <c r="G45" s="106" t="s">
        <v>64</v>
      </c>
      <c r="H45" s="88" t="s">
        <v>56</v>
      </c>
      <c r="I45" s="123" t="s">
        <v>54</v>
      </c>
      <c r="J45" s="90" t="s">
        <v>4</v>
      </c>
      <c r="N45" s="25"/>
      <c r="O45" s="25">
        <v>0</v>
      </c>
      <c r="P45" s="25"/>
      <c r="Q45" s="25"/>
      <c r="R45" s="25"/>
      <c r="S45" s="25"/>
      <c r="T45" s="25"/>
      <c r="U45" s="25"/>
      <c r="V45" s="25"/>
      <c r="W45" s="25"/>
    </row>
    <row r="46" spans="2:25" ht="24.95" customHeight="1" x14ac:dyDescent="0.25">
      <c r="B46" s="107"/>
      <c r="C46" s="19"/>
      <c r="D46" s="6" t="s">
        <v>35</v>
      </c>
      <c r="E46" s="86">
        <v>220</v>
      </c>
      <c r="F46" s="16" t="s">
        <v>210</v>
      </c>
      <c r="G46" s="24"/>
      <c r="H46" s="61">
        <v>0</v>
      </c>
      <c r="I46" s="65" t="s">
        <v>27</v>
      </c>
      <c r="J46" s="129">
        <f>VLOOKUP(H46,$P$46:$Q$48,2)*VLOOKUP(I46,$S$47:$T$48,2)</f>
        <v>0</v>
      </c>
      <c r="L46" s="14" t="s">
        <v>65</v>
      </c>
      <c r="O46" s="25">
        <v>0</v>
      </c>
      <c r="P46" s="25">
        <v>0</v>
      </c>
      <c r="Q46" s="25">
        <v>0</v>
      </c>
    </row>
    <row r="47" spans="2:25" ht="24.95" customHeight="1" x14ac:dyDescent="0.25">
      <c r="B47" s="108" t="s">
        <v>20</v>
      </c>
      <c r="C47" s="20" t="s">
        <v>21</v>
      </c>
      <c r="D47" s="7" t="s">
        <v>36</v>
      </c>
      <c r="E47" s="86">
        <v>221</v>
      </c>
      <c r="F47" s="16" t="s">
        <v>211</v>
      </c>
      <c r="G47" s="24"/>
      <c r="H47" s="64">
        <v>0</v>
      </c>
      <c r="I47" s="66" t="s">
        <v>27</v>
      </c>
      <c r="J47" s="129">
        <f t="shared" ref="J47:J48" si="4">VLOOKUP(H47,$P$46:$Q$48,2)*VLOOKUP(I47,$S$47:$T$48,2)</f>
        <v>0</v>
      </c>
      <c r="L47" s="14"/>
      <c r="O47" s="25" t="s">
        <v>40</v>
      </c>
      <c r="P47" s="25" t="s">
        <v>40</v>
      </c>
      <c r="Q47" s="25">
        <v>1</v>
      </c>
      <c r="R47" s="25" t="s">
        <v>28</v>
      </c>
      <c r="S47" s="25" t="s">
        <v>28</v>
      </c>
      <c r="T47" s="25">
        <v>10</v>
      </c>
    </row>
    <row r="48" spans="2:25" ht="24.95" customHeight="1" x14ac:dyDescent="0.25">
      <c r="B48" s="108"/>
      <c r="C48" s="20" t="s">
        <v>22</v>
      </c>
      <c r="D48" s="7"/>
      <c r="E48" s="86">
        <v>222</v>
      </c>
      <c r="F48" s="16" t="s">
        <v>212</v>
      </c>
      <c r="G48" s="24"/>
      <c r="H48" s="64">
        <v>0</v>
      </c>
      <c r="I48" s="66" t="s">
        <v>27</v>
      </c>
      <c r="J48" s="129">
        <f t="shared" si="4"/>
        <v>0</v>
      </c>
      <c r="L48" s="14" t="s">
        <v>243</v>
      </c>
      <c r="O48" s="25" t="s">
        <v>41</v>
      </c>
      <c r="P48" s="25" t="s">
        <v>41</v>
      </c>
      <c r="Q48" s="25">
        <v>0.5</v>
      </c>
      <c r="R48" s="25" t="s">
        <v>29</v>
      </c>
      <c r="S48" s="25" t="s">
        <v>29</v>
      </c>
      <c r="T48" s="25">
        <v>6</v>
      </c>
    </row>
    <row r="49" spans="2:23" ht="13.15" thickBot="1" x14ac:dyDescent="0.3">
      <c r="B49" s="109"/>
      <c r="C49" s="110"/>
      <c r="D49" s="111"/>
      <c r="E49" s="87"/>
      <c r="F49" s="121" t="s">
        <v>67</v>
      </c>
      <c r="G49" s="119"/>
      <c r="H49" s="126"/>
      <c r="I49" s="119"/>
      <c r="J49" s="141"/>
      <c r="N49" s="55">
        <f>SUM(J46:J48)</f>
        <v>0</v>
      </c>
    </row>
    <row r="50" spans="2:23" ht="5.25" customHeight="1" thickBot="1" x14ac:dyDescent="0.25">
      <c r="B50" s="113"/>
      <c r="C50" s="80"/>
      <c r="D50" s="80"/>
      <c r="E50" s="80"/>
      <c r="F50" s="80"/>
      <c r="G50" s="114"/>
      <c r="H50" s="5"/>
      <c r="I50" s="115"/>
      <c r="J50" s="80"/>
    </row>
    <row r="51" spans="2:23" s="4" customFormat="1" ht="12" x14ac:dyDescent="0.25">
      <c r="B51" s="102"/>
      <c r="C51" s="103" t="s">
        <v>2</v>
      </c>
      <c r="D51" s="104" t="s">
        <v>3</v>
      </c>
      <c r="E51" s="83" t="s">
        <v>324</v>
      </c>
      <c r="F51" s="105"/>
      <c r="G51" s="106" t="s">
        <v>66</v>
      </c>
      <c r="H51" s="88" t="s">
        <v>325</v>
      </c>
      <c r="I51" s="123" t="s">
        <v>69</v>
      </c>
      <c r="J51" s="90" t="s">
        <v>4</v>
      </c>
      <c r="N51" s="25"/>
      <c r="O51" s="25">
        <v>0</v>
      </c>
      <c r="P51" s="25"/>
      <c r="Q51" s="25"/>
      <c r="R51" s="25"/>
      <c r="S51" s="25"/>
      <c r="T51" s="25"/>
      <c r="U51" s="25"/>
      <c r="V51" s="25"/>
      <c r="W51" s="25"/>
    </row>
    <row r="52" spans="2:23" ht="24.95" customHeight="1" x14ac:dyDescent="0.25">
      <c r="B52" s="107"/>
      <c r="C52" s="19"/>
      <c r="D52" s="6" t="s">
        <v>43</v>
      </c>
      <c r="E52" s="86">
        <v>223</v>
      </c>
      <c r="F52" s="16" t="s">
        <v>218</v>
      </c>
      <c r="G52" s="24"/>
      <c r="H52" s="33">
        <v>0</v>
      </c>
      <c r="I52" s="65">
        <v>0</v>
      </c>
      <c r="J52" s="124">
        <f>H52*VLOOKUP(I52,$P$52:$Q$57,2)</f>
        <v>0</v>
      </c>
      <c r="L52" s="23" t="s">
        <v>123</v>
      </c>
      <c r="O52" s="25">
        <v>0</v>
      </c>
      <c r="P52" s="25">
        <v>0</v>
      </c>
      <c r="Q52" s="25">
        <v>0</v>
      </c>
    </row>
    <row r="53" spans="2:23" ht="24.95" customHeight="1" x14ac:dyDescent="0.25">
      <c r="B53" s="108" t="s">
        <v>20</v>
      </c>
      <c r="C53" s="20" t="s">
        <v>21</v>
      </c>
      <c r="D53" s="7" t="s">
        <v>70</v>
      </c>
      <c r="E53" s="86">
        <v>224</v>
      </c>
      <c r="F53" s="16" t="s">
        <v>219</v>
      </c>
      <c r="G53" s="24"/>
      <c r="H53" s="33">
        <v>0</v>
      </c>
      <c r="I53" s="65">
        <v>0</v>
      </c>
      <c r="J53" s="124">
        <f t="shared" ref="J53:J56" si="5">H53*VLOOKUP(I53,$P$52:$Q$57,2)</f>
        <v>0</v>
      </c>
      <c r="L53" s="23" t="s">
        <v>352</v>
      </c>
      <c r="O53" s="25" t="s">
        <v>49</v>
      </c>
      <c r="P53" s="26" t="s">
        <v>51</v>
      </c>
      <c r="Q53" s="25">
        <v>3</v>
      </c>
    </row>
    <row r="54" spans="2:23" ht="24.95" customHeight="1" x14ac:dyDescent="0.25">
      <c r="B54" s="108"/>
      <c r="C54" s="20" t="s">
        <v>22</v>
      </c>
      <c r="D54" s="7"/>
      <c r="E54" s="86">
        <v>225</v>
      </c>
      <c r="F54" s="16" t="s">
        <v>220</v>
      </c>
      <c r="G54" s="24"/>
      <c r="H54" s="33">
        <v>0</v>
      </c>
      <c r="I54" s="65">
        <v>0</v>
      </c>
      <c r="J54" s="124">
        <f t="shared" si="5"/>
        <v>0</v>
      </c>
      <c r="L54" s="14" t="s">
        <v>217</v>
      </c>
      <c r="O54" s="26" t="s">
        <v>50</v>
      </c>
      <c r="P54" s="26" t="s">
        <v>52</v>
      </c>
      <c r="Q54" s="25">
        <v>2</v>
      </c>
    </row>
    <row r="55" spans="2:23" ht="24.95" customHeight="1" x14ac:dyDescent="0.25">
      <c r="B55" s="108"/>
      <c r="C55" s="20"/>
      <c r="D55" s="7"/>
      <c r="E55" s="86">
        <v>226</v>
      </c>
      <c r="F55" s="16" t="s">
        <v>221</v>
      </c>
      <c r="G55" s="24"/>
      <c r="H55" s="33">
        <v>0</v>
      </c>
      <c r="I55" s="65">
        <v>0</v>
      </c>
      <c r="J55" s="124">
        <f t="shared" si="5"/>
        <v>0</v>
      </c>
      <c r="L55" s="14"/>
      <c r="O55" s="26" t="s">
        <v>51</v>
      </c>
      <c r="P55" s="26" t="s">
        <v>49</v>
      </c>
      <c r="Q55" s="25">
        <v>5</v>
      </c>
    </row>
    <row r="56" spans="2:23" ht="24.95" customHeight="1" x14ac:dyDescent="0.25">
      <c r="B56" s="108"/>
      <c r="C56" s="20"/>
      <c r="D56" s="7"/>
      <c r="E56" s="86">
        <v>227</v>
      </c>
      <c r="F56" s="16" t="s">
        <v>222</v>
      </c>
      <c r="G56" s="24"/>
      <c r="H56" s="33">
        <v>0</v>
      </c>
      <c r="I56" s="65">
        <v>0</v>
      </c>
      <c r="J56" s="124">
        <f t="shared" si="5"/>
        <v>0</v>
      </c>
      <c r="L56" s="14"/>
      <c r="O56" s="26" t="s">
        <v>52</v>
      </c>
      <c r="P56" s="26" t="s">
        <v>53</v>
      </c>
      <c r="Q56" s="25">
        <v>1</v>
      </c>
    </row>
    <row r="57" spans="2:23" ht="13.15" thickBot="1" x14ac:dyDescent="0.3">
      <c r="B57" s="109"/>
      <c r="C57" s="110"/>
      <c r="D57" s="111"/>
      <c r="E57" s="87"/>
      <c r="F57" s="121" t="s">
        <v>68</v>
      </c>
      <c r="G57" s="119"/>
      <c r="H57" s="126"/>
      <c r="I57" s="119"/>
      <c r="J57" s="141"/>
      <c r="N57" s="54">
        <f>SUM(J52:J56)</f>
        <v>0</v>
      </c>
      <c r="O57" s="26" t="s">
        <v>53</v>
      </c>
      <c r="P57" s="26" t="s">
        <v>50</v>
      </c>
      <c r="Q57" s="25">
        <v>2</v>
      </c>
    </row>
    <row r="58" spans="2:23" ht="5.25" customHeight="1" thickBot="1" x14ac:dyDescent="0.25">
      <c r="B58" s="113"/>
      <c r="C58" s="80"/>
      <c r="D58" s="80"/>
      <c r="E58" s="80"/>
      <c r="F58" s="80"/>
      <c r="G58" s="114"/>
      <c r="H58" s="5"/>
      <c r="I58" s="115"/>
      <c r="J58" s="80"/>
    </row>
    <row r="59" spans="2:23" s="4" customFormat="1" ht="12" x14ac:dyDescent="0.25">
      <c r="B59" s="102"/>
      <c r="C59" s="103" t="s">
        <v>2</v>
      </c>
      <c r="D59" s="104" t="s">
        <v>3</v>
      </c>
      <c r="E59" s="83" t="s">
        <v>324</v>
      </c>
      <c r="F59" s="105"/>
      <c r="G59" s="106" t="s">
        <v>74</v>
      </c>
      <c r="H59" s="88" t="s">
        <v>80</v>
      </c>
      <c r="I59" s="123" t="s">
        <v>81</v>
      </c>
      <c r="J59" s="90" t="s">
        <v>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</row>
    <row r="60" spans="2:23" ht="24.95" customHeight="1" x14ac:dyDescent="0.25">
      <c r="B60" s="107"/>
      <c r="C60" s="19"/>
      <c r="D60" s="6" t="s">
        <v>71</v>
      </c>
      <c r="E60" s="86">
        <v>228</v>
      </c>
      <c r="F60" s="16" t="s">
        <v>258</v>
      </c>
      <c r="G60" s="24"/>
      <c r="H60" s="33"/>
      <c r="I60" s="65">
        <v>0</v>
      </c>
      <c r="J60" s="124">
        <f>ROUND(S60,1)</f>
        <v>0</v>
      </c>
      <c r="L60" s="23" t="s">
        <v>82</v>
      </c>
      <c r="O60" s="25">
        <v>0</v>
      </c>
      <c r="P60" s="25">
        <v>0</v>
      </c>
      <c r="Q60" s="25">
        <v>0</v>
      </c>
      <c r="S60" s="25">
        <f>H60/3*VLOOKUP(I60,$P$60:$Q$62,2)</f>
        <v>0</v>
      </c>
    </row>
    <row r="61" spans="2:23" ht="24.95" customHeight="1" x14ac:dyDescent="0.25">
      <c r="B61" s="108" t="s">
        <v>20</v>
      </c>
      <c r="C61" s="20" t="s">
        <v>21</v>
      </c>
      <c r="D61" s="7" t="s">
        <v>36</v>
      </c>
      <c r="E61" s="86">
        <v>229</v>
      </c>
      <c r="F61" s="16" t="s">
        <v>254</v>
      </c>
      <c r="G61" s="24"/>
      <c r="H61" s="33"/>
      <c r="I61" s="65">
        <v>0</v>
      </c>
      <c r="J61" s="124">
        <f t="shared" ref="J61:J64" si="6">ROUND(S61,1)</f>
        <v>0</v>
      </c>
      <c r="L61" s="23"/>
      <c r="O61" s="25" t="s">
        <v>83</v>
      </c>
      <c r="P61" s="26" t="s">
        <v>84</v>
      </c>
      <c r="Q61" s="25">
        <v>1</v>
      </c>
      <c r="S61" s="25">
        <f t="shared" ref="S61:S64" si="7">H61/3*VLOOKUP(I61,$P$60:$Q$62,2)</f>
        <v>0</v>
      </c>
    </row>
    <row r="62" spans="2:23" ht="24.95" customHeight="1" x14ac:dyDescent="0.25">
      <c r="B62" s="108"/>
      <c r="C62" s="20" t="s">
        <v>22</v>
      </c>
      <c r="D62" s="7"/>
      <c r="E62" s="86">
        <v>230</v>
      </c>
      <c r="F62" s="16" t="s">
        <v>255</v>
      </c>
      <c r="G62" s="24"/>
      <c r="H62" s="33"/>
      <c r="I62" s="65">
        <v>0</v>
      </c>
      <c r="J62" s="124">
        <f t="shared" si="6"/>
        <v>0</v>
      </c>
      <c r="L62" s="14" t="s">
        <v>309</v>
      </c>
      <c r="O62" s="26" t="s">
        <v>84</v>
      </c>
      <c r="P62" s="25" t="s">
        <v>83</v>
      </c>
      <c r="Q62" s="25">
        <v>2</v>
      </c>
      <c r="S62" s="25">
        <f t="shared" si="7"/>
        <v>0</v>
      </c>
    </row>
    <row r="63" spans="2:23" ht="24.95" customHeight="1" x14ac:dyDescent="0.25">
      <c r="B63" s="108"/>
      <c r="C63" s="20"/>
      <c r="D63" s="7"/>
      <c r="E63" s="86">
        <v>231</v>
      </c>
      <c r="F63" s="16" t="s">
        <v>256</v>
      </c>
      <c r="G63" s="24"/>
      <c r="H63" s="33"/>
      <c r="I63" s="65">
        <v>0</v>
      </c>
      <c r="J63" s="124">
        <f t="shared" si="6"/>
        <v>0</v>
      </c>
      <c r="L63" s="14"/>
      <c r="O63" s="26"/>
      <c r="P63" s="26"/>
      <c r="S63" s="25">
        <f t="shared" si="7"/>
        <v>0</v>
      </c>
    </row>
    <row r="64" spans="2:23" ht="24.95" customHeight="1" x14ac:dyDescent="0.25">
      <c r="B64" s="108"/>
      <c r="C64" s="20"/>
      <c r="D64" s="7"/>
      <c r="E64" s="86">
        <v>232</v>
      </c>
      <c r="F64" s="16" t="s">
        <v>257</v>
      </c>
      <c r="G64" s="24"/>
      <c r="H64" s="33"/>
      <c r="I64" s="65">
        <v>0</v>
      </c>
      <c r="J64" s="124">
        <f t="shared" si="6"/>
        <v>0</v>
      </c>
      <c r="L64" s="14"/>
      <c r="O64" s="26"/>
      <c r="P64" s="26"/>
      <c r="S64" s="25">
        <f t="shared" si="7"/>
        <v>0</v>
      </c>
    </row>
    <row r="65" spans="2:26" ht="13.15" thickBot="1" x14ac:dyDescent="0.3">
      <c r="B65" s="109"/>
      <c r="C65" s="110"/>
      <c r="D65" s="111"/>
      <c r="E65" s="87"/>
      <c r="F65" s="121" t="s">
        <v>79</v>
      </c>
      <c r="G65" s="119"/>
      <c r="H65" s="126"/>
      <c r="I65" s="119"/>
      <c r="J65" s="141"/>
      <c r="N65" s="30">
        <f>SUM(J60:J64)</f>
        <v>0</v>
      </c>
      <c r="O65" s="26"/>
      <c r="P65" s="26"/>
    </row>
    <row r="66" spans="2:26" ht="5.25" customHeight="1" thickBot="1" x14ac:dyDescent="0.25">
      <c r="B66" s="113"/>
      <c r="C66" s="80"/>
      <c r="D66" s="80"/>
      <c r="E66" s="80"/>
      <c r="F66" s="80"/>
      <c r="G66" s="114"/>
      <c r="H66" s="5"/>
      <c r="I66" s="115"/>
      <c r="J66" s="80"/>
      <c r="X66" s="40"/>
      <c r="Y66" s="25"/>
    </row>
    <row r="67" spans="2:26" s="4" customFormat="1" x14ac:dyDescent="0.25">
      <c r="B67" s="102"/>
      <c r="C67" s="103" t="s">
        <v>2</v>
      </c>
      <c r="D67" s="104" t="s">
        <v>3</v>
      </c>
      <c r="E67" s="83" t="s">
        <v>324</v>
      </c>
      <c r="F67" s="105"/>
      <c r="G67" s="106" t="s">
        <v>296</v>
      </c>
      <c r="H67" s="116" t="s">
        <v>81</v>
      </c>
      <c r="I67" s="117"/>
      <c r="J67" s="90" t="s">
        <v>4</v>
      </c>
      <c r="N67" s="25"/>
      <c r="O67" s="25">
        <v>0</v>
      </c>
      <c r="P67" s="25"/>
      <c r="Q67" s="25"/>
      <c r="R67" s="25"/>
      <c r="S67" s="25"/>
      <c r="T67" s="25"/>
      <c r="U67" s="25"/>
      <c r="V67" s="25"/>
      <c r="W67" s="25"/>
      <c r="X67" s="40"/>
      <c r="Y67" s="25"/>
      <c r="Z67"/>
    </row>
    <row r="68" spans="2:26" ht="24.95" customHeight="1" x14ac:dyDescent="0.25">
      <c r="B68" s="107"/>
      <c r="C68" s="19"/>
      <c r="D68" s="18" t="s">
        <v>287</v>
      </c>
      <c r="E68" s="86">
        <v>233</v>
      </c>
      <c r="F68" s="15" t="s">
        <v>304</v>
      </c>
      <c r="G68" s="24"/>
      <c r="H68" s="60">
        <v>0</v>
      </c>
      <c r="I68" s="32"/>
      <c r="J68" s="118">
        <f>VLOOKUP(H68,$P$68:$Q$70,2)</f>
        <v>0</v>
      </c>
      <c r="L68" s="14" t="s">
        <v>298</v>
      </c>
      <c r="O68" s="25">
        <v>0</v>
      </c>
      <c r="P68" s="25">
        <v>0</v>
      </c>
      <c r="Q68" s="25">
        <v>0</v>
      </c>
      <c r="X68" s="40"/>
      <c r="Y68" s="25"/>
    </row>
    <row r="69" spans="2:26" ht="24.95" customHeight="1" x14ac:dyDescent="0.25">
      <c r="B69" s="108" t="s">
        <v>20</v>
      </c>
      <c r="C69" s="70" t="s">
        <v>290</v>
      </c>
      <c r="D69" s="7" t="s">
        <v>36</v>
      </c>
      <c r="E69" s="86">
        <v>234</v>
      </c>
      <c r="F69" s="15" t="s">
        <v>305</v>
      </c>
      <c r="G69" s="24"/>
      <c r="H69" s="60">
        <v>0</v>
      </c>
      <c r="I69" s="32"/>
      <c r="J69" s="118">
        <f t="shared" ref="J69:J72" si="8">VLOOKUP(H69,$P$68:$Q$70,2)</f>
        <v>0</v>
      </c>
      <c r="L69" s="14"/>
      <c r="O69" s="25" t="s">
        <v>297</v>
      </c>
      <c r="P69" s="25" t="s">
        <v>286</v>
      </c>
      <c r="Q69" s="25">
        <v>1</v>
      </c>
      <c r="X69" s="40"/>
      <c r="Y69" s="25"/>
    </row>
    <row r="70" spans="2:26" ht="24.95" customHeight="1" x14ac:dyDescent="0.25">
      <c r="B70" s="108"/>
      <c r="C70" s="20"/>
      <c r="D70" s="7"/>
      <c r="E70" s="86">
        <v>235</v>
      </c>
      <c r="F70" s="15" t="s">
        <v>306</v>
      </c>
      <c r="G70" s="24"/>
      <c r="H70" s="60">
        <v>0</v>
      </c>
      <c r="I70" s="32"/>
      <c r="J70" s="118">
        <f t="shared" si="8"/>
        <v>0</v>
      </c>
      <c r="L70" s="14" t="s">
        <v>310</v>
      </c>
      <c r="O70" s="25" t="s">
        <v>286</v>
      </c>
      <c r="P70" s="25" t="s">
        <v>297</v>
      </c>
      <c r="Q70" s="25">
        <v>2</v>
      </c>
      <c r="Y70" s="25"/>
    </row>
    <row r="71" spans="2:26" ht="24.95" customHeight="1" x14ac:dyDescent="0.25">
      <c r="B71" s="108"/>
      <c r="C71" s="70" t="s">
        <v>295</v>
      </c>
      <c r="D71" s="7"/>
      <c r="E71" s="86">
        <v>236</v>
      </c>
      <c r="F71" s="15" t="s">
        <v>307</v>
      </c>
      <c r="G71" s="24"/>
      <c r="H71" s="60">
        <v>0</v>
      </c>
      <c r="I71" s="32"/>
      <c r="J71" s="118">
        <f t="shared" si="8"/>
        <v>0</v>
      </c>
      <c r="Y71" s="25"/>
    </row>
    <row r="72" spans="2:26" ht="24.95" customHeight="1" x14ac:dyDescent="0.25">
      <c r="B72" s="108"/>
      <c r="C72" s="20"/>
      <c r="D72" s="7"/>
      <c r="E72" s="86">
        <v>237</v>
      </c>
      <c r="F72" s="15" t="s">
        <v>308</v>
      </c>
      <c r="G72" s="24"/>
      <c r="H72" s="60">
        <v>0</v>
      </c>
      <c r="I72" s="32"/>
      <c r="J72" s="118">
        <f t="shared" si="8"/>
        <v>0</v>
      </c>
      <c r="Y72" s="25"/>
    </row>
    <row r="73" spans="2:26" ht="13.15" thickBot="1" x14ac:dyDescent="0.3">
      <c r="B73" s="109"/>
      <c r="C73" s="110"/>
      <c r="D73" s="111"/>
      <c r="E73" s="87"/>
      <c r="F73" s="119" t="s">
        <v>285</v>
      </c>
      <c r="G73" s="119"/>
      <c r="H73" s="120"/>
      <c r="I73" s="121"/>
      <c r="J73" s="141"/>
      <c r="N73" s="30">
        <f>SUM(J68:J72)</f>
        <v>0</v>
      </c>
      <c r="Y73" s="25"/>
    </row>
    <row r="74" spans="2:26" ht="5.25" customHeight="1" thickBot="1" x14ac:dyDescent="0.25">
      <c r="B74" s="113"/>
      <c r="C74" s="80"/>
      <c r="D74" s="80"/>
      <c r="E74" s="80"/>
      <c r="F74" s="80"/>
      <c r="G74" s="114"/>
      <c r="H74" s="5"/>
      <c r="I74" s="115"/>
      <c r="J74" s="80"/>
    </row>
    <row r="75" spans="2:26" s="4" customFormat="1" ht="12" x14ac:dyDescent="0.25">
      <c r="B75" s="102"/>
      <c r="C75" s="103" t="s">
        <v>2</v>
      </c>
      <c r="D75" s="104" t="s">
        <v>3</v>
      </c>
      <c r="E75" s="83" t="s">
        <v>324</v>
      </c>
      <c r="F75" s="105"/>
      <c r="G75" s="106" t="s">
        <v>107</v>
      </c>
      <c r="H75" s="88" t="s">
        <v>325</v>
      </c>
      <c r="I75" s="123" t="s">
        <v>108</v>
      </c>
      <c r="J75" s="90" t="s">
        <v>4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2:26" ht="24.95" customHeight="1" x14ac:dyDescent="0.25">
      <c r="B76" s="108" t="s">
        <v>100</v>
      </c>
      <c r="C76" s="20" t="s">
        <v>101</v>
      </c>
      <c r="D76" s="7" t="s">
        <v>101</v>
      </c>
      <c r="E76" s="86">
        <v>238</v>
      </c>
      <c r="F76" s="16" t="s">
        <v>259</v>
      </c>
      <c r="G76" s="24"/>
      <c r="H76" s="31"/>
      <c r="I76" s="31"/>
      <c r="J76" s="132">
        <v>0</v>
      </c>
      <c r="L76" s="23" t="s">
        <v>117</v>
      </c>
      <c r="O76" s="25" t="s">
        <v>116</v>
      </c>
      <c r="P76" s="25" t="s">
        <v>114</v>
      </c>
      <c r="Q76" s="25">
        <v>2</v>
      </c>
    </row>
    <row r="77" spans="2:26" ht="24.95" customHeight="1" x14ac:dyDescent="0.25">
      <c r="B77" s="108"/>
      <c r="C77" s="20"/>
      <c r="D77" s="7"/>
      <c r="E77" s="86">
        <v>239</v>
      </c>
      <c r="F77" s="16" t="s">
        <v>260</v>
      </c>
      <c r="G77" s="24"/>
      <c r="H77" s="31"/>
      <c r="I77" s="31"/>
      <c r="J77" s="132">
        <v>0</v>
      </c>
      <c r="L77" s="14" t="s">
        <v>223</v>
      </c>
      <c r="O77" s="25" t="s">
        <v>115</v>
      </c>
      <c r="P77" s="25" t="s">
        <v>116</v>
      </c>
      <c r="Q77" s="25">
        <v>0</v>
      </c>
    </row>
    <row r="78" spans="2:26" ht="24.95" customHeight="1" x14ac:dyDescent="0.25">
      <c r="B78" s="108"/>
      <c r="C78" s="20"/>
      <c r="D78" s="7"/>
      <c r="E78" s="86">
        <v>240</v>
      </c>
      <c r="F78" s="16" t="s">
        <v>261</v>
      </c>
      <c r="G78" s="24"/>
      <c r="H78" s="31"/>
      <c r="I78" s="31"/>
      <c r="J78" s="132">
        <v>0</v>
      </c>
      <c r="L78" s="14"/>
      <c r="O78" s="26"/>
      <c r="P78" s="26"/>
    </row>
    <row r="79" spans="2:26" ht="24.95" customHeight="1" x14ac:dyDescent="0.25">
      <c r="B79" s="108"/>
      <c r="C79" s="20"/>
      <c r="D79" s="7"/>
      <c r="E79" s="86">
        <v>241</v>
      </c>
      <c r="F79" s="16" t="s">
        <v>262</v>
      </c>
      <c r="G79" s="24"/>
      <c r="H79" s="31"/>
      <c r="I79" s="31"/>
      <c r="J79" s="132">
        <v>0</v>
      </c>
      <c r="L79" s="14"/>
      <c r="O79" s="26"/>
      <c r="P79" s="26"/>
    </row>
    <row r="80" spans="2:26" ht="24.95" customHeight="1" x14ac:dyDescent="0.25">
      <c r="B80" s="108"/>
      <c r="C80" s="20"/>
      <c r="D80" s="7"/>
      <c r="E80" s="86">
        <v>242</v>
      </c>
      <c r="F80" s="16" t="s">
        <v>263</v>
      </c>
      <c r="G80" s="24"/>
      <c r="H80" s="31"/>
      <c r="I80" s="31"/>
      <c r="J80" s="132">
        <v>0</v>
      </c>
      <c r="L80" s="14"/>
      <c r="O80" s="26"/>
      <c r="P80" s="26"/>
    </row>
    <row r="81" spans="2:19" ht="24.95" customHeight="1" x14ac:dyDescent="0.25">
      <c r="B81" s="108"/>
      <c r="C81" s="20"/>
      <c r="D81" s="7"/>
      <c r="E81" s="86">
        <v>243</v>
      </c>
      <c r="F81" s="16" t="s">
        <v>264</v>
      </c>
      <c r="G81" s="24"/>
      <c r="H81" s="76"/>
      <c r="I81" s="65">
        <v>0</v>
      </c>
      <c r="J81" s="133">
        <f t="shared" ref="J81:J85" si="9">ROUND(S81,1)</f>
        <v>0</v>
      </c>
      <c r="L81" s="23" t="s">
        <v>122</v>
      </c>
      <c r="O81" s="25">
        <v>0</v>
      </c>
      <c r="P81" s="25">
        <v>0</v>
      </c>
      <c r="Q81" s="25">
        <v>0</v>
      </c>
      <c r="S81" s="25">
        <f>H81*VLOOKUP(I81,$P$81:$Q$85,2)</f>
        <v>0</v>
      </c>
    </row>
    <row r="82" spans="2:19" ht="24.95" customHeight="1" x14ac:dyDescent="0.25">
      <c r="B82" s="108"/>
      <c r="C82" s="20"/>
      <c r="D82" s="7"/>
      <c r="E82" s="86">
        <v>244</v>
      </c>
      <c r="F82" s="16" t="s">
        <v>265</v>
      </c>
      <c r="G82" s="24"/>
      <c r="H82" s="76"/>
      <c r="I82" s="66">
        <v>0</v>
      </c>
      <c r="J82" s="133">
        <f t="shared" si="9"/>
        <v>0</v>
      </c>
      <c r="L82" s="23" t="s">
        <v>353</v>
      </c>
      <c r="O82" s="25" t="s">
        <v>118</v>
      </c>
      <c r="P82" s="26" t="s">
        <v>121</v>
      </c>
      <c r="Q82" s="25">
        <v>1</v>
      </c>
      <c r="S82" s="25">
        <f t="shared" ref="S82:S85" si="10">H82*VLOOKUP(I82,$P$81:$Q$85,2)</f>
        <v>0</v>
      </c>
    </row>
    <row r="83" spans="2:19" ht="24.95" customHeight="1" x14ac:dyDescent="0.25">
      <c r="B83" s="108"/>
      <c r="C83" s="20"/>
      <c r="D83" s="7"/>
      <c r="E83" s="86">
        <v>245</v>
      </c>
      <c r="F83" s="16" t="s">
        <v>266</v>
      </c>
      <c r="G83" s="24"/>
      <c r="H83" s="76"/>
      <c r="I83" s="66">
        <v>0</v>
      </c>
      <c r="J83" s="133">
        <f t="shared" si="9"/>
        <v>0</v>
      </c>
      <c r="L83" s="14" t="s">
        <v>224</v>
      </c>
      <c r="O83" s="26" t="s">
        <v>119</v>
      </c>
      <c r="P83" s="25" t="s">
        <v>118</v>
      </c>
      <c r="Q83" s="25">
        <v>1</v>
      </c>
      <c r="S83" s="25">
        <f t="shared" si="10"/>
        <v>0</v>
      </c>
    </row>
    <row r="84" spans="2:19" ht="24.95" customHeight="1" x14ac:dyDescent="0.25">
      <c r="B84" s="108"/>
      <c r="C84" s="20"/>
      <c r="D84" s="7"/>
      <c r="E84" s="86">
        <v>246</v>
      </c>
      <c r="F84" s="16" t="s">
        <v>267</v>
      </c>
      <c r="G84" s="24"/>
      <c r="H84" s="76"/>
      <c r="I84" s="66">
        <v>0</v>
      </c>
      <c r="J84" s="133">
        <f t="shared" si="9"/>
        <v>0</v>
      </c>
      <c r="L84" s="14"/>
      <c r="O84" s="26" t="s">
        <v>120</v>
      </c>
      <c r="P84" s="26" t="s">
        <v>120</v>
      </c>
      <c r="Q84" s="25">
        <v>0.5</v>
      </c>
      <c r="S84" s="25">
        <f t="shared" si="10"/>
        <v>0</v>
      </c>
    </row>
    <row r="85" spans="2:19" ht="24.95" customHeight="1" x14ac:dyDescent="0.25">
      <c r="B85" s="108"/>
      <c r="C85" s="20"/>
      <c r="D85" s="7"/>
      <c r="E85" s="86">
        <v>247</v>
      </c>
      <c r="F85" s="16" t="s">
        <v>268</v>
      </c>
      <c r="G85" s="24"/>
      <c r="H85" s="76"/>
      <c r="I85" s="66">
        <v>0</v>
      </c>
      <c r="J85" s="133">
        <f t="shared" si="9"/>
        <v>0</v>
      </c>
      <c r="L85" s="14"/>
      <c r="O85" s="26" t="s">
        <v>121</v>
      </c>
      <c r="P85" s="26" t="s">
        <v>119</v>
      </c>
      <c r="Q85" s="25">
        <v>0.5</v>
      </c>
      <c r="S85" s="25">
        <f t="shared" si="10"/>
        <v>0</v>
      </c>
    </row>
    <row r="86" spans="2:19" ht="13.15" thickBot="1" x14ac:dyDescent="0.3">
      <c r="B86" s="109"/>
      <c r="C86" s="110"/>
      <c r="D86" s="111"/>
      <c r="E86" s="87"/>
      <c r="F86" s="121" t="s">
        <v>79</v>
      </c>
      <c r="G86" s="119"/>
      <c r="H86" s="126"/>
      <c r="I86" s="119"/>
      <c r="J86" s="141"/>
      <c r="N86" s="55">
        <f>SUM(J76:J85)</f>
        <v>0</v>
      </c>
      <c r="O86" s="26"/>
      <c r="P86" s="26"/>
    </row>
    <row r="87" spans="2:19" ht="13.15" thickBot="1" x14ac:dyDescent="0.3"/>
    <row r="88" spans="2:19" ht="24.95" customHeight="1" x14ac:dyDescent="0.25">
      <c r="G88" s="43" t="s">
        <v>191</v>
      </c>
      <c r="H88" s="50"/>
    </row>
    <row r="89" spans="2:19" ht="24.95" customHeight="1" x14ac:dyDescent="0.25">
      <c r="G89" s="44" t="s">
        <v>192</v>
      </c>
      <c r="H89" s="56"/>
    </row>
    <row r="90" spans="2:19" ht="24.95" customHeight="1" thickBot="1" x14ac:dyDescent="0.3">
      <c r="G90" s="45" t="s">
        <v>193</v>
      </c>
      <c r="H90" s="49"/>
    </row>
  </sheetData>
  <sheetProtection algorithmName="SHA-512" hashValue="y2xWS0XQISoyKzFe5AbiPAWYhAGIr+DeRfx5R5WugY9ZjAfSAuSyTyLstDNiuH6mVqIoAqnOLq4MHEY4gTeAeA==" saltValue="98e6FCpbTGkQKgS4gidkIw==" spinCount="100000" sheet="1" objects="1" scenarios="1"/>
  <dataConsolidate/>
  <mergeCells count="4">
    <mergeCell ref="H3:J3"/>
    <mergeCell ref="H4:J4"/>
    <mergeCell ref="H5:J5"/>
    <mergeCell ref="H7:J7"/>
  </mergeCells>
  <phoneticPr fontId="2"/>
  <dataValidations count="10">
    <dataValidation type="list" allowBlank="1" showInputMessage="1" showErrorMessage="1" sqref="I81:I85" xr:uid="{00000000-0002-0000-0100-000000000000}">
      <formula1>$O$81:$O$85</formula1>
    </dataValidation>
    <dataValidation type="list" allowBlank="1" showInputMessage="1" showErrorMessage="1" sqref="I60:I64" xr:uid="{00000000-0002-0000-0100-000001000000}">
      <formula1>$O$60:$O$62</formula1>
    </dataValidation>
    <dataValidation type="list" allowBlank="1" showInputMessage="1" showErrorMessage="1" sqref="I52:I56" xr:uid="{00000000-0002-0000-0100-000002000000}">
      <formula1>$O$52:$O$57</formula1>
    </dataValidation>
    <dataValidation type="list" allowBlank="1" showInputMessage="1" showErrorMessage="1" sqref="I30:I34 I38:I42" xr:uid="{00000000-0002-0000-0100-000003000000}">
      <formula1>$U$31:$U$32</formula1>
    </dataValidation>
    <dataValidation type="list" allowBlank="1" showInputMessage="1" showErrorMessage="1" sqref="H30:H34 H38:H42" xr:uid="{00000000-0002-0000-0100-000004000000}">
      <formula1>$R$30:$R$33</formula1>
    </dataValidation>
    <dataValidation type="list" allowBlank="1" showInputMessage="1" showErrorMessage="1" sqref="H46:H48" xr:uid="{00000000-0002-0000-0100-000005000000}">
      <formula1>$O$46:$O$48</formula1>
    </dataValidation>
    <dataValidation type="list" allowBlank="1" showInputMessage="1" showErrorMessage="1" sqref="I46:I48" xr:uid="{00000000-0002-0000-0100-000006000000}">
      <formula1>$R$47:$R$48</formula1>
    </dataValidation>
    <dataValidation type="list" allowBlank="1" showInputMessage="1" showErrorMessage="1" sqref="H24:H26" xr:uid="{00000000-0002-0000-0100-000007000000}">
      <formula1>$O$23:$O$25</formula1>
    </dataValidation>
    <dataValidation type="list" allowBlank="1" showInputMessage="1" showErrorMessage="1" sqref="I16 I10 I12 I14 I18" xr:uid="{00000000-0002-0000-0100-000008000000}">
      <formula1>$O$8:$O$10</formula1>
    </dataValidation>
    <dataValidation type="list" allowBlank="1" showInputMessage="1" showErrorMessage="1" sqref="H68:H72" xr:uid="{00000000-0002-0000-0100-000009000000}">
      <formula1>$O$68:$O$70</formula1>
    </dataValidation>
  </dataValidations>
  <pageMargins left="0.19685039370078741" right="0.15748031496062992" top="0.18" bottom="0.27559055118110237" header="0.15748031496062992" footer="0.15748031496062992"/>
  <pageSetup paperSize="9" scale="59" fitToHeight="0" orientation="portrait" r:id="rId1"/>
  <headerFooter>
    <oddFooter>&amp;C- &amp;P -</oddFooter>
  </headerFooter>
  <rowBreaks count="1" manualBreakCount="1">
    <brk id="7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90"/>
  <sheetViews>
    <sheetView showGridLines="0" view="pageBreakPreview" zoomScaleNormal="100" zoomScaleSheetLayoutView="100" workbookViewId="0"/>
  </sheetViews>
  <sheetFormatPr defaultRowHeight="12.75" x14ac:dyDescent="0.25"/>
  <cols>
    <col min="1" max="1" width="2" customWidth="1"/>
    <col min="2" max="2" width="3" style="21" customWidth="1"/>
    <col min="3" max="3" width="18.265625" customWidth="1"/>
    <col min="4" max="5" width="5.1328125" customWidth="1"/>
    <col min="6" max="6" width="13.73046875" customWidth="1"/>
    <col min="7" max="7" width="44.86328125" customWidth="1"/>
    <col min="9" max="9" width="7.3984375" customWidth="1"/>
    <col min="11" max="11" width="1.265625" customWidth="1"/>
    <col min="12" max="12" width="53.3984375" style="4" customWidth="1"/>
    <col min="14" max="14" width="9" style="25"/>
    <col min="15" max="15" width="13.46484375" style="25" customWidth="1"/>
    <col min="16" max="16" width="11.46484375" style="25" customWidth="1"/>
    <col min="17" max="23" width="9" style="25"/>
  </cols>
  <sheetData>
    <row r="1" spans="2:26" ht="16.149999999999999" x14ac:dyDescent="0.3">
      <c r="C1" s="1" t="s">
        <v>0</v>
      </c>
      <c r="D1" s="69">
        <f>記録簿1!D1</f>
        <v>1</v>
      </c>
      <c r="E1" s="13" t="s">
        <v>322</v>
      </c>
      <c r="F1" s="82"/>
      <c r="G1" s="2"/>
      <c r="J1" s="3"/>
      <c r="L1"/>
      <c r="P1" s="27"/>
      <c r="Q1" s="27"/>
      <c r="R1" s="28"/>
      <c r="S1" s="29"/>
      <c r="T1" s="40"/>
      <c r="U1" s="39" t="s">
        <v>143</v>
      </c>
      <c r="V1" s="39"/>
      <c r="X1" s="40" t="s">
        <v>126</v>
      </c>
      <c r="Y1" s="25" t="s">
        <v>155</v>
      </c>
      <c r="Z1">
        <v>1</v>
      </c>
    </row>
    <row r="2" spans="2:26" ht="16.149999999999999" x14ac:dyDescent="0.25">
      <c r="C2" s="1"/>
      <c r="D2" s="42"/>
      <c r="E2" s="42"/>
      <c r="F2" s="13"/>
      <c r="G2" s="38" t="s">
        <v>125</v>
      </c>
      <c r="H2" s="67" t="str">
        <f>記録簿1!H2</f>
        <v>2019年</v>
      </c>
      <c r="I2" s="68" t="str">
        <f>記録簿1!I2</f>
        <v>5月</v>
      </c>
      <c r="J2" s="68" t="str">
        <f>記録簿1!J2</f>
        <v>1日</v>
      </c>
      <c r="L2" s="35"/>
      <c r="P2" s="27"/>
      <c r="Q2" s="27"/>
      <c r="R2" s="28"/>
      <c r="S2" s="29"/>
      <c r="T2" s="40"/>
      <c r="U2" s="39" t="s">
        <v>144</v>
      </c>
      <c r="V2" s="39"/>
      <c r="X2" s="40" t="s">
        <v>127</v>
      </c>
      <c r="Y2" s="25" t="s">
        <v>156</v>
      </c>
      <c r="Z2">
        <v>2</v>
      </c>
    </row>
    <row r="3" spans="2:26" ht="16.149999999999999" x14ac:dyDescent="0.25">
      <c r="C3" s="1"/>
      <c r="D3" s="42"/>
      <c r="E3" s="42"/>
      <c r="F3" s="13"/>
      <c r="G3" s="36" t="s">
        <v>311</v>
      </c>
      <c r="H3" s="151">
        <f>記録簿1!H3</f>
        <v>0</v>
      </c>
      <c r="I3" s="151"/>
      <c r="J3" s="151"/>
      <c r="L3" s="35"/>
      <c r="P3" s="27"/>
      <c r="Q3" s="27"/>
      <c r="R3" s="28"/>
      <c r="S3" s="29"/>
      <c r="T3" s="40"/>
      <c r="U3" s="39" t="s">
        <v>145</v>
      </c>
      <c r="V3" s="39"/>
      <c r="X3" s="40" t="s">
        <v>128</v>
      </c>
      <c r="Y3" s="25" t="s">
        <v>157</v>
      </c>
      <c r="Z3">
        <v>3</v>
      </c>
    </row>
    <row r="4" spans="2:26" ht="16.149999999999999" x14ac:dyDescent="0.25">
      <c r="C4" s="1"/>
      <c r="D4" s="42"/>
      <c r="E4" s="42"/>
      <c r="F4" s="13"/>
      <c r="G4" s="37" t="s">
        <v>1</v>
      </c>
      <c r="H4" s="152">
        <f>記録簿1!H4</f>
        <v>0</v>
      </c>
      <c r="I4" s="152"/>
      <c r="J4" s="152"/>
      <c r="L4" s="35"/>
      <c r="P4" s="27"/>
      <c r="Q4" s="27"/>
      <c r="R4" s="28"/>
      <c r="S4" s="29"/>
      <c r="T4" s="40"/>
      <c r="U4" s="39" t="s">
        <v>146</v>
      </c>
      <c r="V4" s="39"/>
      <c r="X4" s="40" t="s">
        <v>129</v>
      </c>
      <c r="Y4" s="25" t="s">
        <v>158</v>
      </c>
      <c r="Z4">
        <v>4</v>
      </c>
    </row>
    <row r="5" spans="2:26" ht="16.149999999999999" x14ac:dyDescent="0.25">
      <c r="C5" s="1"/>
      <c r="D5" s="42"/>
      <c r="E5" s="42"/>
      <c r="F5" s="13"/>
      <c r="G5" s="36" t="s">
        <v>124</v>
      </c>
      <c r="H5" s="152">
        <f>記録簿1!H5</f>
        <v>0</v>
      </c>
      <c r="I5" s="152"/>
      <c r="J5" s="152"/>
      <c r="L5" s="35"/>
      <c r="P5" s="27"/>
      <c r="Q5" s="27"/>
      <c r="R5" s="28"/>
      <c r="S5" s="29"/>
      <c r="T5" s="40"/>
      <c r="U5" s="39" t="s">
        <v>147</v>
      </c>
      <c r="V5" s="39"/>
      <c r="X5" s="40" t="s">
        <v>130</v>
      </c>
      <c r="Y5" s="25" t="s">
        <v>159</v>
      </c>
      <c r="Z5">
        <v>5</v>
      </c>
    </row>
    <row r="6" spans="2:26" ht="24.95" customHeight="1" x14ac:dyDescent="0.25">
      <c r="C6" s="1"/>
      <c r="D6" s="42"/>
      <c r="E6" s="42"/>
      <c r="F6" s="13"/>
      <c r="G6" s="71" t="s">
        <v>312</v>
      </c>
      <c r="H6" s="74">
        <f>記録簿1!H6</f>
        <v>0</v>
      </c>
      <c r="I6" s="73"/>
      <c r="J6" s="75"/>
      <c r="L6" s="35"/>
      <c r="P6" s="27"/>
      <c r="Q6" s="27"/>
      <c r="R6" s="28"/>
      <c r="S6" s="29"/>
      <c r="T6" s="40"/>
      <c r="U6" s="39"/>
      <c r="V6" s="39"/>
      <c r="X6" s="40"/>
      <c r="Y6" s="25"/>
    </row>
    <row r="7" spans="2:26" ht="16.5" thickBot="1" x14ac:dyDescent="0.3">
      <c r="C7" s="1"/>
      <c r="D7" s="42"/>
      <c r="E7" s="42"/>
      <c r="F7" s="13"/>
      <c r="G7" s="37" t="s">
        <v>313</v>
      </c>
      <c r="H7" s="153">
        <f>記録簿1!H7</f>
        <v>0</v>
      </c>
      <c r="I7" s="153"/>
      <c r="J7" s="153"/>
      <c r="L7" s="35"/>
      <c r="P7" s="27"/>
      <c r="Q7" s="27"/>
      <c r="R7" s="28"/>
      <c r="S7" s="29"/>
      <c r="T7" s="40"/>
      <c r="U7" s="39"/>
      <c r="V7" s="39"/>
      <c r="X7" s="40"/>
      <c r="Y7" s="25"/>
    </row>
    <row r="8" spans="2:26" s="4" customFormat="1" x14ac:dyDescent="0.25">
      <c r="B8" s="102"/>
      <c r="C8" s="103" t="s">
        <v>2</v>
      </c>
      <c r="D8" s="104" t="s">
        <v>3</v>
      </c>
      <c r="E8" s="83" t="s">
        <v>324</v>
      </c>
      <c r="F8" s="105"/>
      <c r="G8" s="106" t="s">
        <v>57</v>
      </c>
      <c r="H8" s="88" t="s">
        <v>325</v>
      </c>
      <c r="I8" s="89" t="s">
        <v>355</v>
      </c>
      <c r="J8" s="90" t="s">
        <v>326</v>
      </c>
      <c r="N8" s="25"/>
      <c r="O8" s="25">
        <v>0</v>
      </c>
      <c r="P8" s="25"/>
      <c r="Q8" s="25"/>
      <c r="R8" s="25"/>
      <c r="S8" s="25"/>
      <c r="T8" s="40"/>
      <c r="U8" s="39" t="s">
        <v>148</v>
      </c>
      <c r="V8" s="39"/>
      <c r="W8" s="25"/>
      <c r="X8" s="40" t="s">
        <v>131</v>
      </c>
      <c r="Y8" s="25" t="s">
        <v>160</v>
      </c>
      <c r="Z8">
        <v>6</v>
      </c>
    </row>
    <row r="9" spans="2:26" ht="24.95" customHeight="1" x14ac:dyDescent="0.25">
      <c r="B9" s="107"/>
      <c r="C9" s="19"/>
      <c r="D9" s="18" t="s">
        <v>34</v>
      </c>
      <c r="E9" s="84">
        <v>301</v>
      </c>
      <c r="F9" s="8" t="s">
        <v>225</v>
      </c>
      <c r="G9" s="22"/>
      <c r="H9" s="78"/>
      <c r="I9" s="91"/>
      <c r="J9" s="92"/>
      <c r="L9" s="14" t="s">
        <v>60</v>
      </c>
      <c r="O9" s="25">
        <v>1</v>
      </c>
      <c r="T9" s="40"/>
      <c r="U9" s="39" t="s">
        <v>149</v>
      </c>
      <c r="V9" s="39"/>
      <c r="X9" s="40" t="s">
        <v>132</v>
      </c>
      <c r="Y9" s="25" t="s">
        <v>161</v>
      </c>
      <c r="Z9">
        <v>7</v>
      </c>
    </row>
    <row r="10" spans="2:26" x14ac:dyDescent="0.25">
      <c r="B10" s="108" t="s">
        <v>7</v>
      </c>
      <c r="C10" s="20" t="s">
        <v>8</v>
      </c>
      <c r="D10" s="7" t="s">
        <v>5</v>
      </c>
      <c r="E10" s="85"/>
      <c r="F10" s="10"/>
      <c r="G10" s="11" t="s">
        <v>354</v>
      </c>
      <c r="H10" s="93"/>
      <c r="I10" s="57">
        <v>0</v>
      </c>
      <c r="J10" s="94">
        <f>I10</f>
        <v>0</v>
      </c>
      <c r="L10" s="4" t="s">
        <v>58</v>
      </c>
      <c r="O10" s="25">
        <v>2</v>
      </c>
      <c r="T10" s="40"/>
      <c r="U10" s="39" t="s">
        <v>150</v>
      </c>
      <c r="V10" s="39"/>
      <c r="X10" s="40" t="s">
        <v>133</v>
      </c>
      <c r="Y10" s="25" t="s">
        <v>162</v>
      </c>
      <c r="Z10">
        <v>8</v>
      </c>
    </row>
    <row r="11" spans="2:26" ht="24.95" customHeight="1" x14ac:dyDescent="0.25">
      <c r="B11" s="108"/>
      <c r="C11" s="20"/>
      <c r="D11" s="7"/>
      <c r="E11" s="84">
        <v>302</v>
      </c>
      <c r="F11" s="8" t="s">
        <v>226</v>
      </c>
      <c r="G11" s="22"/>
      <c r="H11" s="78"/>
      <c r="I11" s="91"/>
      <c r="J11" s="92"/>
      <c r="L11" s="14" t="s">
        <v>59</v>
      </c>
      <c r="T11" s="40"/>
      <c r="U11" s="39" t="s">
        <v>151</v>
      </c>
      <c r="V11" s="39"/>
      <c r="X11" s="40" t="s">
        <v>134</v>
      </c>
      <c r="Y11" s="25" t="s">
        <v>163</v>
      </c>
      <c r="Z11">
        <v>9</v>
      </c>
    </row>
    <row r="12" spans="2:26" x14ac:dyDescent="0.25">
      <c r="B12" s="108"/>
      <c r="C12" s="20"/>
      <c r="D12" s="7"/>
      <c r="E12" s="85"/>
      <c r="F12" s="10"/>
      <c r="G12" s="11" t="s">
        <v>354</v>
      </c>
      <c r="H12" s="93"/>
      <c r="I12" s="57">
        <v>0</v>
      </c>
      <c r="J12" s="94">
        <f>I12</f>
        <v>0</v>
      </c>
      <c r="L12" s="14" t="s">
        <v>346</v>
      </c>
      <c r="T12" s="40"/>
      <c r="U12" s="39" t="s">
        <v>152</v>
      </c>
      <c r="V12" s="39"/>
      <c r="X12" s="40" t="s">
        <v>135</v>
      </c>
      <c r="Y12" s="25" t="s">
        <v>164</v>
      </c>
      <c r="Z12">
        <v>10</v>
      </c>
    </row>
    <row r="13" spans="2:26" ht="24.95" customHeight="1" x14ac:dyDescent="0.25">
      <c r="B13" s="108"/>
      <c r="C13" s="20"/>
      <c r="D13" s="7"/>
      <c r="E13" s="84">
        <v>303</v>
      </c>
      <c r="F13" s="8" t="s">
        <v>227</v>
      </c>
      <c r="G13" s="22"/>
      <c r="H13" s="78"/>
      <c r="I13" s="91"/>
      <c r="J13" s="92"/>
      <c r="L13" s="14" t="s">
        <v>347</v>
      </c>
      <c r="T13" s="40"/>
      <c r="U13" s="39" t="s">
        <v>153</v>
      </c>
      <c r="V13" s="39"/>
      <c r="X13" s="40" t="s">
        <v>136</v>
      </c>
      <c r="Y13" s="25" t="s">
        <v>165</v>
      </c>
      <c r="Z13">
        <v>11</v>
      </c>
    </row>
    <row r="14" spans="2:26" x14ac:dyDescent="0.25">
      <c r="B14" s="108"/>
      <c r="C14" s="20"/>
      <c r="D14" s="7"/>
      <c r="E14" s="85"/>
      <c r="F14" s="10"/>
      <c r="G14" s="11" t="s">
        <v>354</v>
      </c>
      <c r="H14" s="93"/>
      <c r="I14" s="57">
        <v>0</v>
      </c>
      <c r="J14" s="94">
        <f>I14</f>
        <v>0</v>
      </c>
      <c r="L14" s="14" t="s">
        <v>348</v>
      </c>
      <c r="T14" s="40"/>
      <c r="U14" s="39" t="s">
        <v>154</v>
      </c>
      <c r="V14" s="39"/>
      <c r="X14" s="40" t="s">
        <v>137</v>
      </c>
      <c r="Y14" s="25" t="s">
        <v>166</v>
      </c>
      <c r="Z14">
        <v>12</v>
      </c>
    </row>
    <row r="15" spans="2:26" ht="24.95" customHeight="1" x14ac:dyDescent="0.25">
      <c r="B15" s="108"/>
      <c r="C15" s="20"/>
      <c r="D15" s="7"/>
      <c r="E15" s="84">
        <v>304</v>
      </c>
      <c r="F15" s="8" t="s">
        <v>228</v>
      </c>
      <c r="G15" s="22"/>
      <c r="H15" s="78"/>
      <c r="I15" s="91"/>
      <c r="J15" s="92"/>
      <c r="L15" s="14" t="s">
        <v>349</v>
      </c>
      <c r="T15" s="40"/>
      <c r="U15" s="39"/>
      <c r="X15" s="40" t="s">
        <v>138</v>
      </c>
      <c r="Y15" s="25" t="s">
        <v>167</v>
      </c>
      <c r="Z15">
        <v>13</v>
      </c>
    </row>
    <row r="16" spans="2:26" x14ac:dyDescent="0.25">
      <c r="B16" s="108"/>
      <c r="C16" s="20"/>
      <c r="D16" s="7"/>
      <c r="E16" s="85"/>
      <c r="F16" s="10"/>
      <c r="G16" s="11" t="s">
        <v>354</v>
      </c>
      <c r="H16" s="93"/>
      <c r="I16" s="57">
        <v>0</v>
      </c>
      <c r="J16" s="94">
        <f>I16</f>
        <v>0</v>
      </c>
      <c r="T16" s="40"/>
      <c r="X16" s="40" t="s">
        <v>139</v>
      </c>
      <c r="Y16" s="25" t="s">
        <v>168</v>
      </c>
      <c r="Z16">
        <v>14</v>
      </c>
    </row>
    <row r="17" spans="2:26" ht="24.95" customHeight="1" x14ac:dyDescent="0.25">
      <c r="B17" s="108"/>
      <c r="C17" s="20"/>
      <c r="D17" s="7"/>
      <c r="E17" s="84">
        <v>305</v>
      </c>
      <c r="F17" s="8" t="s">
        <v>229</v>
      </c>
      <c r="G17" s="22"/>
      <c r="H17" s="78"/>
      <c r="I17" s="91"/>
      <c r="J17" s="92"/>
      <c r="L17" s="23"/>
      <c r="T17" s="40"/>
      <c r="X17" s="40" t="s">
        <v>140</v>
      </c>
      <c r="Y17" s="25" t="s">
        <v>169</v>
      </c>
      <c r="Z17">
        <v>15</v>
      </c>
    </row>
    <row r="18" spans="2:26" x14ac:dyDescent="0.25">
      <c r="B18" s="108"/>
      <c r="C18" s="20"/>
      <c r="D18" s="7"/>
      <c r="E18" s="85"/>
      <c r="F18" s="10"/>
      <c r="G18" s="11" t="s">
        <v>354</v>
      </c>
      <c r="H18" s="93"/>
      <c r="I18" s="57">
        <v>0</v>
      </c>
      <c r="J18" s="94">
        <f>I18</f>
        <v>0</v>
      </c>
      <c r="T18" s="40"/>
      <c r="X18" s="40" t="s">
        <v>141</v>
      </c>
      <c r="Y18" s="25" t="s">
        <v>170</v>
      </c>
      <c r="Z18">
        <v>16</v>
      </c>
    </row>
    <row r="19" spans="2:26" x14ac:dyDescent="0.2">
      <c r="B19" s="108"/>
      <c r="C19" s="20"/>
      <c r="D19" s="12"/>
      <c r="E19" s="80"/>
      <c r="F19" s="9" t="s">
        <v>6</v>
      </c>
      <c r="G19" s="9"/>
      <c r="H19" s="53"/>
      <c r="I19" s="101"/>
      <c r="J19" s="92"/>
      <c r="N19" s="30">
        <f>$H9+$H11+$H13+$H15+$H17</f>
        <v>0</v>
      </c>
      <c r="O19" s="25">
        <f>H19/150</f>
        <v>0</v>
      </c>
      <c r="T19" s="40"/>
      <c r="X19" s="40" t="s">
        <v>142</v>
      </c>
      <c r="Y19" s="25" t="s">
        <v>171</v>
      </c>
      <c r="Z19">
        <v>17</v>
      </c>
    </row>
    <row r="20" spans="2:26" ht="13.15" thickBot="1" x14ac:dyDescent="0.25">
      <c r="B20" s="109"/>
      <c r="C20" s="110"/>
      <c r="D20" s="111"/>
      <c r="E20" s="87"/>
      <c r="F20" s="87"/>
      <c r="G20" s="112" t="s">
        <v>354</v>
      </c>
      <c r="H20" s="134"/>
      <c r="I20" s="135"/>
      <c r="J20" s="136"/>
      <c r="N20" s="142">
        <f>I10+I12+I14+I16+I18</f>
        <v>0</v>
      </c>
      <c r="X20" s="40" t="s">
        <v>186</v>
      </c>
      <c r="Y20" s="25" t="s">
        <v>172</v>
      </c>
      <c r="Z20">
        <v>18</v>
      </c>
    </row>
    <row r="21" spans="2:26" ht="5.25" customHeight="1" thickBot="1" x14ac:dyDescent="0.25">
      <c r="B21" s="113"/>
      <c r="C21" s="80"/>
      <c r="D21" s="80"/>
      <c r="E21" s="80"/>
      <c r="F21" s="80"/>
      <c r="G21" s="114"/>
      <c r="H21" s="5"/>
      <c r="I21" s="115"/>
      <c r="J21" s="80"/>
      <c r="X21" s="40" t="s">
        <v>187</v>
      </c>
      <c r="Y21" s="25" t="s">
        <v>173</v>
      </c>
      <c r="Z21">
        <v>19</v>
      </c>
    </row>
    <row r="22" spans="2:26" s="4" customFormat="1" x14ac:dyDescent="0.25">
      <c r="B22" s="102"/>
      <c r="C22" s="103" t="s">
        <v>2</v>
      </c>
      <c r="D22" s="104" t="s">
        <v>3</v>
      </c>
      <c r="E22" s="83" t="s">
        <v>324</v>
      </c>
      <c r="F22" s="105"/>
      <c r="G22" s="106" t="s">
        <v>63</v>
      </c>
      <c r="H22" s="116" t="s">
        <v>55</v>
      </c>
      <c r="I22" s="117"/>
      <c r="J22" s="90" t="s">
        <v>4</v>
      </c>
      <c r="N22" s="25"/>
      <c r="O22" s="25">
        <v>0</v>
      </c>
      <c r="P22" s="25"/>
      <c r="Q22" s="25"/>
      <c r="R22" s="25"/>
      <c r="S22" s="25"/>
      <c r="T22" s="25"/>
      <c r="U22" s="25"/>
      <c r="V22" s="25"/>
      <c r="W22" s="25"/>
      <c r="X22" s="40" t="s">
        <v>188</v>
      </c>
      <c r="Y22" s="25" t="s">
        <v>174</v>
      </c>
      <c r="Z22">
        <v>20</v>
      </c>
    </row>
    <row r="23" spans="2:26" ht="24.95" customHeight="1" x14ac:dyDescent="0.25">
      <c r="B23" s="107"/>
      <c r="C23" s="19"/>
      <c r="D23" s="18" t="s">
        <v>34</v>
      </c>
      <c r="E23" s="86">
        <v>306</v>
      </c>
      <c r="F23" s="15" t="s">
        <v>30</v>
      </c>
      <c r="G23" s="51"/>
      <c r="H23" s="52"/>
      <c r="I23" s="32"/>
      <c r="J23" s="137"/>
      <c r="L23" s="14"/>
      <c r="O23" s="25">
        <v>0</v>
      </c>
      <c r="P23" s="25">
        <v>0</v>
      </c>
      <c r="Q23" s="25">
        <v>0</v>
      </c>
      <c r="X23" s="40" t="s">
        <v>189</v>
      </c>
      <c r="Y23" s="25" t="s">
        <v>175</v>
      </c>
      <c r="Z23">
        <v>21</v>
      </c>
    </row>
    <row r="24" spans="2:26" ht="24.95" customHeight="1" x14ac:dyDescent="0.25">
      <c r="B24" s="108" t="s">
        <v>9</v>
      </c>
      <c r="C24" s="20" t="s">
        <v>10</v>
      </c>
      <c r="D24" s="7" t="s">
        <v>11</v>
      </c>
      <c r="E24" s="86">
        <v>307</v>
      </c>
      <c r="F24" s="15" t="s">
        <v>31</v>
      </c>
      <c r="G24" s="51"/>
      <c r="H24" s="52"/>
      <c r="I24" s="32"/>
      <c r="J24" s="137"/>
      <c r="L24" s="14"/>
      <c r="O24" s="25" t="s">
        <v>28</v>
      </c>
      <c r="P24" s="25" t="s">
        <v>28</v>
      </c>
      <c r="Q24" s="25">
        <v>5</v>
      </c>
      <c r="X24" s="40" t="s">
        <v>190</v>
      </c>
      <c r="Y24" s="25" t="s">
        <v>176</v>
      </c>
      <c r="Z24">
        <v>22</v>
      </c>
    </row>
    <row r="25" spans="2:26" ht="24.95" customHeight="1" x14ac:dyDescent="0.25">
      <c r="B25" s="108"/>
      <c r="C25" s="20"/>
      <c r="D25" s="7" t="s">
        <v>12</v>
      </c>
      <c r="E25" s="86">
        <v>308</v>
      </c>
      <c r="F25" s="15" t="s">
        <v>32</v>
      </c>
      <c r="G25" s="51"/>
      <c r="H25" s="52"/>
      <c r="I25" s="32"/>
      <c r="J25" s="137"/>
      <c r="O25" s="25" t="s">
        <v>29</v>
      </c>
      <c r="P25" s="25" t="s">
        <v>29</v>
      </c>
      <c r="Q25" s="25">
        <v>3</v>
      </c>
      <c r="Y25" s="25" t="s">
        <v>177</v>
      </c>
      <c r="Z25">
        <v>23</v>
      </c>
    </row>
    <row r="26" spans="2:26" ht="24.95" customHeight="1" x14ac:dyDescent="0.25">
      <c r="B26" s="108"/>
      <c r="C26" s="20"/>
      <c r="D26" s="7"/>
      <c r="E26" s="86">
        <v>309</v>
      </c>
      <c r="F26" s="15" t="s">
        <v>33</v>
      </c>
      <c r="G26" s="51"/>
      <c r="H26" s="52"/>
      <c r="I26" s="32"/>
      <c r="J26" s="137"/>
      <c r="Y26" s="25" t="s">
        <v>178</v>
      </c>
      <c r="Z26">
        <v>24</v>
      </c>
    </row>
    <row r="27" spans="2:26" ht="13.15" thickBot="1" x14ac:dyDescent="0.3">
      <c r="B27" s="109"/>
      <c r="C27" s="110"/>
      <c r="D27" s="111"/>
      <c r="E27" s="87"/>
      <c r="F27" s="119" t="s">
        <v>18</v>
      </c>
      <c r="G27" s="119"/>
      <c r="H27" s="138"/>
      <c r="I27" s="139"/>
      <c r="J27" s="140"/>
      <c r="N27" s="30">
        <f>SUM(J23:J26)</f>
        <v>0</v>
      </c>
      <c r="Y27" s="25" t="s">
        <v>179</v>
      </c>
      <c r="Z27">
        <v>25</v>
      </c>
    </row>
    <row r="28" spans="2:26" ht="5.25" customHeight="1" thickBot="1" x14ac:dyDescent="0.25">
      <c r="B28" s="113"/>
      <c r="C28" s="80"/>
      <c r="D28" s="80"/>
      <c r="E28" s="80"/>
      <c r="F28" s="80"/>
      <c r="G28" s="114"/>
      <c r="H28" s="5"/>
      <c r="I28" s="115"/>
      <c r="J28" s="80"/>
      <c r="Y28" s="25" t="s">
        <v>180</v>
      </c>
      <c r="Z28">
        <v>26</v>
      </c>
    </row>
    <row r="29" spans="2:26" s="4" customFormat="1" x14ac:dyDescent="0.25">
      <c r="B29" s="102"/>
      <c r="C29" s="103" t="s">
        <v>2</v>
      </c>
      <c r="D29" s="104" t="s">
        <v>3</v>
      </c>
      <c r="E29" s="83" t="s">
        <v>324</v>
      </c>
      <c r="F29" s="83"/>
      <c r="G29" s="106" t="s">
        <v>87</v>
      </c>
      <c r="H29" s="88" t="s">
        <v>62</v>
      </c>
      <c r="I29" s="123" t="s">
        <v>54</v>
      </c>
      <c r="J29" s="90" t="s">
        <v>4</v>
      </c>
      <c r="N29" s="25"/>
      <c r="O29" s="25">
        <v>0</v>
      </c>
      <c r="P29" s="25"/>
      <c r="Q29" s="25"/>
      <c r="R29" s="25"/>
      <c r="S29" s="25"/>
      <c r="T29" s="25"/>
      <c r="U29" s="25"/>
      <c r="V29" s="25"/>
      <c r="W29" s="25"/>
      <c r="Y29" s="25" t="s">
        <v>181</v>
      </c>
      <c r="Z29">
        <v>27</v>
      </c>
    </row>
    <row r="30" spans="2:26" ht="24.95" customHeight="1" x14ac:dyDescent="0.25">
      <c r="B30" s="107"/>
      <c r="C30" s="19"/>
      <c r="D30" s="18" t="s">
        <v>34</v>
      </c>
      <c r="E30" s="86">
        <v>310</v>
      </c>
      <c r="F30" s="17" t="s">
        <v>230</v>
      </c>
      <c r="G30" s="24"/>
      <c r="H30" s="61">
        <v>0</v>
      </c>
      <c r="I30" s="62" t="s">
        <v>27</v>
      </c>
      <c r="J30" s="124">
        <f>ROUND(O30,1)</f>
        <v>0</v>
      </c>
      <c r="L30" s="14" t="s">
        <v>92</v>
      </c>
      <c r="O30" s="5">
        <f>VLOOKUP(H30,$S$30:$T$33,2)*VLOOKUP(I30,$V$31:$W$32,2)</f>
        <v>0</v>
      </c>
      <c r="R30" s="25">
        <v>0</v>
      </c>
      <c r="S30" s="25">
        <v>0</v>
      </c>
      <c r="T30" s="25">
        <v>0</v>
      </c>
      <c r="X30" s="5"/>
      <c r="Y30" s="25" t="s">
        <v>182</v>
      </c>
      <c r="Z30">
        <v>28</v>
      </c>
    </row>
    <row r="31" spans="2:26" ht="24.95" customHeight="1" x14ac:dyDescent="0.25">
      <c r="B31" s="108" t="s">
        <v>20</v>
      </c>
      <c r="C31" s="20" t="s">
        <v>21</v>
      </c>
      <c r="D31" s="7" t="s">
        <v>23</v>
      </c>
      <c r="E31" s="86">
        <v>311</v>
      </c>
      <c r="F31" s="17" t="s">
        <v>231</v>
      </c>
      <c r="G31" s="24"/>
      <c r="H31" s="61">
        <v>0</v>
      </c>
      <c r="I31" s="63" t="s">
        <v>27</v>
      </c>
      <c r="J31" s="124">
        <f t="shared" ref="J31:J34" si="0">ROUND(O31,1)</f>
        <v>0</v>
      </c>
      <c r="L31" s="23" t="s">
        <v>350</v>
      </c>
      <c r="O31" s="5">
        <f t="shared" ref="O31:O34" si="1">VLOOKUP(H31,$S$30:$T$33,2)*VLOOKUP(I31,$V$31:$W$32,2)</f>
        <v>0</v>
      </c>
      <c r="R31" s="25" t="s">
        <v>24</v>
      </c>
      <c r="S31" s="25" t="s">
        <v>26</v>
      </c>
      <c r="T31" s="25">
        <v>10</v>
      </c>
      <c r="U31" s="25" t="s">
        <v>28</v>
      </c>
      <c r="V31" s="25" t="s">
        <v>28</v>
      </c>
      <c r="W31" s="25">
        <v>1</v>
      </c>
      <c r="X31" s="5"/>
      <c r="Y31" s="25" t="s">
        <v>183</v>
      </c>
      <c r="Z31">
        <v>29</v>
      </c>
    </row>
    <row r="32" spans="2:26" ht="24.95" customHeight="1" x14ac:dyDescent="0.25">
      <c r="B32" s="108"/>
      <c r="C32" s="20" t="s">
        <v>22</v>
      </c>
      <c r="D32" s="7"/>
      <c r="E32" s="86">
        <v>312</v>
      </c>
      <c r="F32" s="17" t="s">
        <v>232</v>
      </c>
      <c r="G32" s="24"/>
      <c r="H32" s="61">
        <v>0</v>
      </c>
      <c r="I32" s="63" t="s">
        <v>27</v>
      </c>
      <c r="J32" s="124">
        <f t="shared" si="0"/>
        <v>0</v>
      </c>
      <c r="L32" s="23"/>
      <c r="O32" s="5">
        <f t="shared" si="1"/>
        <v>0</v>
      </c>
      <c r="R32" s="25" t="s">
        <v>25</v>
      </c>
      <c r="S32" s="25" t="s">
        <v>25</v>
      </c>
      <c r="T32" s="25">
        <v>20</v>
      </c>
      <c r="U32" s="25" t="s">
        <v>29</v>
      </c>
      <c r="V32" s="25" t="s">
        <v>29</v>
      </c>
      <c r="W32" s="25">
        <v>0.5</v>
      </c>
      <c r="X32" s="5"/>
      <c r="Y32" s="25" t="s">
        <v>184</v>
      </c>
      <c r="Z32">
        <v>30</v>
      </c>
    </row>
    <row r="33" spans="2:25" ht="24.95" customHeight="1" x14ac:dyDescent="0.25">
      <c r="B33" s="108"/>
      <c r="C33" s="20"/>
      <c r="D33" s="7"/>
      <c r="E33" s="86">
        <v>313</v>
      </c>
      <c r="F33" s="17" t="s">
        <v>233</v>
      </c>
      <c r="G33" s="24"/>
      <c r="H33" s="61">
        <v>0</v>
      </c>
      <c r="I33" s="63" t="s">
        <v>27</v>
      </c>
      <c r="J33" s="124">
        <f t="shared" si="0"/>
        <v>0</v>
      </c>
      <c r="O33" s="5">
        <f t="shared" si="1"/>
        <v>0</v>
      </c>
      <c r="R33" s="25" t="s">
        <v>26</v>
      </c>
      <c r="S33" s="25" t="s">
        <v>24</v>
      </c>
      <c r="T33" s="25">
        <v>40</v>
      </c>
      <c r="X33" s="5"/>
      <c r="Y33" s="25" t="s">
        <v>185</v>
      </c>
    </row>
    <row r="34" spans="2:25" ht="24.95" customHeight="1" x14ac:dyDescent="0.25">
      <c r="B34" s="108"/>
      <c r="C34" s="20"/>
      <c r="D34" s="7"/>
      <c r="E34" s="86">
        <v>314</v>
      </c>
      <c r="F34" s="17" t="s">
        <v>234</v>
      </c>
      <c r="G34" s="24"/>
      <c r="H34" s="61">
        <v>0</v>
      </c>
      <c r="I34" s="63" t="s">
        <v>27</v>
      </c>
      <c r="J34" s="124">
        <f t="shared" si="0"/>
        <v>0</v>
      </c>
      <c r="L34" s="23"/>
      <c r="O34" s="5">
        <f t="shared" si="1"/>
        <v>0</v>
      </c>
      <c r="P34" s="25">
        <v>0</v>
      </c>
      <c r="Q34" s="25">
        <v>0</v>
      </c>
      <c r="X34" s="5"/>
      <c r="Y34" s="25"/>
    </row>
    <row r="35" spans="2:25" ht="13.15" thickBot="1" x14ac:dyDescent="0.3">
      <c r="B35" s="109"/>
      <c r="C35" s="110"/>
      <c r="D35" s="111"/>
      <c r="E35" s="87"/>
      <c r="F35" s="125" t="s">
        <v>85</v>
      </c>
      <c r="G35" s="119"/>
      <c r="H35" s="126"/>
      <c r="I35" s="127"/>
      <c r="J35" s="141"/>
      <c r="N35" s="54">
        <f>SUM(J30:J34)</f>
        <v>0</v>
      </c>
      <c r="Y35" s="25"/>
    </row>
    <row r="36" spans="2:25" ht="5.25" customHeight="1" thickBot="1" x14ac:dyDescent="0.25">
      <c r="B36" s="113"/>
      <c r="C36" s="80"/>
      <c r="D36" s="80"/>
      <c r="E36" s="80"/>
      <c r="F36" s="80"/>
      <c r="G36" s="114"/>
      <c r="H36" s="5"/>
      <c r="I36" s="115"/>
      <c r="J36" s="80"/>
      <c r="Y36" s="25"/>
    </row>
    <row r="37" spans="2:25" s="4" customFormat="1" ht="12" x14ac:dyDescent="0.25">
      <c r="B37" s="102"/>
      <c r="C37" s="103" t="s">
        <v>2</v>
      </c>
      <c r="D37" s="104" t="s">
        <v>3</v>
      </c>
      <c r="E37" s="83" t="s">
        <v>324</v>
      </c>
      <c r="F37" s="83"/>
      <c r="G37" s="106" t="s">
        <v>98</v>
      </c>
      <c r="H37" s="88" t="s">
        <v>62</v>
      </c>
      <c r="I37" s="123" t="s">
        <v>54</v>
      </c>
      <c r="J37" s="90" t="s">
        <v>4</v>
      </c>
      <c r="N37" s="25"/>
      <c r="O37" s="25">
        <v>0</v>
      </c>
      <c r="P37" s="25"/>
      <c r="Q37" s="25"/>
      <c r="R37" s="25"/>
      <c r="S37" s="25"/>
      <c r="T37" s="25"/>
      <c r="U37" s="25"/>
      <c r="V37" s="25"/>
      <c r="W37" s="25"/>
      <c r="Y37" s="25"/>
    </row>
    <row r="38" spans="2:25" ht="24.95" customHeight="1" x14ac:dyDescent="0.25">
      <c r="B38" s="107"/>
      <c r="C38" s="19"/>
      <c r="D38" s="18" t="s">
        <v>34</v>
      </c>
      <c r="E38" s="86">
        <v>315</v>
      </c>
      <c r="F38" s="17" t="s">
        <v>235</v>
      </c>
      <c r="G38" s="24"/>
      <c r="H38" s="61">
        <v>0</v>
      </c>
      <c r="I38" s="62" t="s">
        <v>27</v>
      </c>
      <c r="J38" s="124">
        <f>ROUND(O38,1)</f>
        <v>0</v>
      </c>
      <c r="L38" s="14" t="s">
        <v>99</v>
      </c>
      <c r="O38" s="5">
        <f>VLOOKUP(H38,$S$38:$T$41,2)*VLOOKUP(I38,$V$39:$W$40,2)</f>
        <v>0</v>
      </c>
      <c r="R38" s="25">
        <v>0</v>
      </c>
      <c r="S38" s="25">
        <v>0</v>
      </c>
      <c r="T38" s="25">
        <v>0</v>
      </c>
      <c r="X38" s="5"/>
      <c r="Y38" s="25"/>
    </row>
    <row r="39" spans="2:25" ht="24.95" customHeight="1" x14ac:dyDescent="0.25">
      <c r="B39" s="108" t="s">
        <v>20</v>
      </c>
      <c r="C39" s="20" t="s">
        <v>21</v>
      </c>
      <c r="D39" s="7" t="s">
        <v>23</v>
      </c>
      <c r="E39" s="86">
        <v>316</v>
      </c>
      <c r="F39" s="17" t="s">
        <v>236</v>
      </c>
      <c r="G39" s="24"/>
      <c r="H39" s="64">
        <v>0</v>
      </c>
      <c r="I39" s="63" t="s">
        <v>27</v>
      </c>
      <c r="J39" s="124">
        <f t="shared" ref="J39:J42" si="2">ROUND(O39,1)</f>
        <v>0</v>
      </c>
      <c r="L39" s="23" t="s">
        <v>351</v>
      </c>
      <c r="O39" s="5">
        <f>VLOOKUP(H39,$S$38:$T$41,2)*VLOOKUP(I39,$V$39:$W$40,2)</f>
        <v>0</v>
      </c>
      <c r="R39" s="25" t="s">
        <v>24</v>
      </c>
      <c r="S39" s="25" t="s">
        <v>26</v>
      </c>
      <c r="T39" s="25">
        <v>6</v>
      </c>
      <c r="U39" s="25" t="s">
        <v>28</v>
      </c>
      <c r="V39" s="25" t="s">
        <v>28</v>
      </c>
      <c r="W39" s="25">
        <v>1</v>
      </c>
      <c r="X39" s="5"/>
      <c r="Y39" s="25"/>
    </row>
    <row r="40" spans="2:25" ht="24.95" customHeight="1" x14ac:dyDescent="0.25">
      <c r="B40" s="108"/>
      <c r="C40" s="20" t="s">
        <v>22</v>
      </c>
      <c r="D40" s="7"/>
      <c r="E40" s="86">
        <v>317</v>
      </c>
      <c r="F40" s="17" t="s">
        <v>237</v>
      </c>
      <c r="G40" s="24"/>
      <c r="H40" s="64">
        <v>0</v>
      </c>
      <c r="I40" s="63" t="s">
        <v>27</v>
      </c>
      <c r="J40" s="124">
        <f t="shared" si="2"/>
        <v>0</v>
      </c>
      <c r="L40" s="23" t="s">
        <v>216</v>
      </c>
      <c r="O40" s="5">
        <f>VLOOKUP(H40,$S$38:$T$41,2)*VLOOKUP(I40,$V$39:$W$40,2)</f>
        <v>0</v>
      </c>
      <c r="R40" s="25" t="s">
        <v>25</v>
      </c>
      <c r="S40" s="25" t="s">
        <v>25</v>
      </c>
      <c r="T40" s="25">
        <v>10</v>
      </c>
      <c r="U40" s="25" t="s">
        <v>29</v>
      </c>
      <c r="V40" s="25" t="s">
        <v>29</v>
      </c>
      <c r="W40" s="25">
        <v>0.5</v>
      </c>
      <c r="X40" s="5"/>
      <c r="Y40" s="25"/>
    </row>
    <row r="41" spans="2:25" ht="24.95" customHeight="1" x14ac:dyDescent="0.25">
      <c r="B41" s="108"/>
      <c r="C41" s="20"/>
      <c r="D41" s="7"/>
      <c r="E41" s="86">
        <v>318</v>
      </c>
      <c r="F41" s="17" t="s">
        <v>238</v>
      </c>
      <c r="G41" s="24"/>
      <c r="H41" s="64">
        <v>0</v>
      </c>
      <c r="I41" s="63" t="s">
        <v>27</v>
      </c>
      <c r="J41" s="124">
        <f t="shared" si="2"/>
        <v>0</v>
      </c>
      <c r="O41" s="5">
        <f t="shared" ref="O41" si="3">VLOOKUP(H41,$S$38:$T$41,2)*VLOOKUP(I41,$V$39:$W$40,2)</f>
        <v>0</v>
      </c>
      <c r="R41" s="25" t="s">
        <v>26</v>
      </c>
      <c r="S41" s="25" t="s">
        <v>24</v>
      </c>
      <c r="T41" s="25">
        <v>20</v>
      </c>
      <c r="X41" s="5"/>
      <c r="Y41" s="25"/>
    </row>
    <row r="42" spans="2:25" ht="24.95" customHeight="1" x14ac:dyDescent="0.25">
      <c r="B42" s="108"/>
      <c r="C42" s="20"/>
      <c r="D42" s="7"/>
      <c r="E42" s="86">
        <v>319</v>
      </c>
      <c r="F42" s="17" t="s">
        <v>239</v>
      </c>
      <c r="G42" s="24"/>
      <c r="H42" s="64">
        <v>0</v>
      </c>
      <c r="I42" s="63" t="s">
        <v>27</v>
      </c>
      <c r="J42" s="124">
        <f t="shared" si="2"/>
        <v>0</v>
      </c>
      <c r="L42" s="23"/>
      <c r="O42" s="5">
        <f>VLOOKUP(H42,$S$38:$T$41,2)*VLOOKUP(I42,$V$39:$W$40,2)</f>
        <v>0</v>
      </c>
      <c r="P42" s="25">
        <v>0</v>
      </c>
      <c r="Q42" s="25">
        <v>0</v>
      </c>
      <c r="X42" s="5"/>
      <c r="Y42" s="25"/>
    </row>
    <row r="43" spans="2:25" ht="13.15" thickBot="1" x14ac:dyDescent="0.3">
      <c r="B43" s="109"/>
      <c r="C43" s="110"/>
      <c r="D43" s="111"/>
      <c r="E43" s="87"/>
      <c r="F43" s="125" t="s">
        <v>42</v>
      </c>
      <c r="G43" s="119"/>
      <c r="H43" s="126"/>
      <c r="I43" s="127"/>
      <c r="J43" s="141"/>
      <c r="N43" s="54">
        <f>SUM(J38:J42)</f>
        <v>0</v>
      </c>
    </row>
    <row r="44" spans="2:25" ht="5.25" customHeight="1" thickBot="1" x14ac:dyDescent="0.25">
      <c r="B44" s="113"/>
      <c r="C44" s="80"/>
      <c r="D44" s="80"/>
      <c r="E44" s="80"/>
      <c r="F44" s="80"/>
      <c r="G44" s="114"/>
      <c r="H44" s="5"/>
      <c r="I44" s="115"/>
      <c r="J44" s="80"/>
    </row>
    <row r="45" spans="2:25" s="4" customFormat="1" ht="12" x14ac:dyDescent="0.25">
      <c r="B45" s="102"/>
      <c r="C45" s="103" t="s">
        <v>2</v>
      </c>
      <c r="D45" s="104" t="s">
        <v>3</v>
      </c>
      <c r="E45" s="83" t="s">
        <v>324</v>
      </c>
      <c r="F45" s="105"/>
      <c r="G45" s="106" t="s">
        <v>64</v>
      </c>
      <c r="H45" s="88" t="s">
        <v>56</v>
      </c>
      <c r="I45" s="123" t="s">
        <v>54</v>
      </c>
      <c r="J45" s="90" t="s">
        <v>4</v>
      </c>
      <c r="N45" s="25"/>
      <c r="O45" s="25">
        <v>0</v>
      </c>
      <c r="P45" s="25"/>
      <c r="Q45" s="25"/>
      <c r="R45" s="25"/>
      <c r="S45" s="25"/>
      <c r="T45" s="25"/>
      <c r="U45" s="25"/>
      <c r="V45" s="25"/>
      <c r="W45" s="25"/>
    </row>
    <row r="46" spans="2:25" ht="24.95" customHeight="1" x14ac:dyDescent="0.25">
      <c r="B46" s="107"/>
      <c r="C46" s="19"/>
      <c r="D46" s="6" t="s">
        <v>35</v>
      </c>
      <c r="E46" s="86">
        <v>320</v>
      </c>
      <c r="F46" s="16" t="s">
        <v>240</v>
      </c>
      <c r="G46" s="24"/>
      <c r="H46" s="61">
        <v>0</v>
      </c>
      <c r="I46" s="65" t="s">
        <v>27</v>
      </c>
      <c r="J46" s="129">
        <f>VLOOKUP(H46,$P$46:$Q$48,2)*VLOOKUP(I46,$S$47:$T$48,2)</f>
        <v>0</v>
      </c>
      <c r="L46" s="14" t="s">
        <v>65</v>
      </c>
      <c r="O46" s="25">
        <v>0</v>
      </c>
      <c r="P46" s="25">
        <v>0</v>
      </c>
      <c r="Q46" s="25">
        <v>0</v>
      </c>
    </row>
    <row r="47" spans="2:25" ht="24.95" customHeight="1" x14ac:dyDescent="0.25">
      <c r="B47" s="108" t="s">
        <v>20</v>
      </c>
      <c r="C47" s="20" t="s">
        <v>21</v>
      </c>
      <c r="D47" s="7" t="s">
        <v>36</v>
      </c>
      <c r="E47" s="86">
        <v>321</v>
      </c>
      <c r="F47" s="16" t="s">
        <v>241</v>
      </c>
      <c r="G47" s="24"/>
      <c r="H47" s="64">
        <v>0</v>
      </c>
      <c r="I47" s="66" t="s">
        <v>27</v>
      </c>
      <c r="J47" s="129">
        <f t="shared" ref="J47:J48" si="4">VLOOKUP(H47,$P$46:$Q$48,2)*VLOOKUP(I47,$S$47:$T$48,2)</f>
        <v>0</v>
      </c>
      <c r="L47" s="14"/>
      <c r="O47" s="25" t="s">
        <v>40</v>
      </c>
      <c r="P47" s="25" t="s">
        <v>40</v>
      </c>
      <c r="Q47" s="25">
        <v>1</v>
      </c>
      <c r="R47" s="25" t="s">
        <v>28</v>
      </c>
      <c r="S47" s="25" t="s">
        <v>28</v>
      </c>
      <c r="T47" s="25">
        <v>10</v>
      </c>
    </row>
    <row r="48" spans="2:25" ht="24.95" customHeight="1" x14ac:dyDescent="0.25">
      <c r="B48" s="108"/>
      <c r="C48" s="20" t="s">
        <v>22</v>
      </c>
      <c r="D48" s="7"/>
      <c r="E48" s="86">
        <v>322</v>
      </c>
      <c r="F48" s="16" t="s">
        <v>242</v>
      </c>
      <c r="G48" s="24"/>
      <c r="H48" s="64">
        <v>0</v>
      </c>
      <c r="I48" s="66" t="s">
        <v>27</v>
      </c>
      <c r="J48" s="129">
        <f t="shared" si="4"/>
        <v>0</v>
      </c>
      <c r="L48" s="14"/>
      <c r="O48" s="25" t="s">
        <v>41</v>
      </c>
      <c r="P48" s="25" t="s">
        <v>41</v>
      </c>
      <c r="Q48" s="25">
        <v>0.5</v>
      </c>
      <c r="R48" s="25" t="s">
        <v>29</v>
      </c>
      <c r="S48" s="25" t="s">
        <v>29</v>
      </c>
      <c r="T48" s="25">
        <v>6</v>
      </c>
    </row>
    <row r="49" spans="2:23" ht="13.15" thickBot="1" x14ac:dyDescent="0.3">
      <c r="B49" s="109"/>
      <c r="C49" s="110"/>
      <c r="D49" s="111"/>
      <c r="E49" s="87"/>
      <c r="F49" s="121" t="s">
        <v>67</v>
      </c>
      <c r="G49" s="119"/>
      <c r="H49" s="126"/>
      <c r="I49" s="119"/>
      <c r="J49" s="141"/>
      <c r="N49" s="55">
        <f>SUM(J46:J48)</f>
        <v>0</v>
      </c>
    </row>
    <row r="50" spans="2:23" ht="5.25" customHeight="1" thickBot="1" x14ac:dyDescent="0.25">
      <c r="B50" s="113"/>
      <c r="C50" s="80"/>
      <c r="D50" s="80"/>
      <c r="E50" s="80"/>
      <c r="F50" s="80"/>
      <c r="G50" s="114"/>
      <c r="H50" s="5"/>
      <c r="I50" s="115"/>
      <c r="J50" s="80"/>
    </row>
    <row r="51" spans="2:23" s="4" customFormat="1" ht="12" x14ac:dyDescent="0.25">
      <c r="B51" s="102"/>
      <c r="C51" s="103" t="s">
        <v>2</v>
      </c>
      <c r="D51" s="104" t="s">
        <v>3</v>
      </c>
      <c r="E51" s="83" t="s">
        <v>324</v>
      </c>
      <c r="F51" s="105"/>
      <c r="G51" s="106" t="s">
        <v>66</v>
      </c>
      <c r="H51" s="88" t="s">
        <v>325</v>
      </c>
      <c r="I51" s="123" t="s">
        <v>69</v>
      </c>
      <c r="J51" s="90" t="s">
        <v>4</v>
      </c>
      <c r="N51" s="25"/>
      <c r="O51" s="25">
        <v>0</v>
      </c>
      <c r="P51" s="25"/>
      <c r="Q51" s="25"/>
      <c r="R51" s="25"/>
      <c r="S51" s="25"/>
      <c r="T51" s="25"/>
      <c r="U51" s="25"/>
      <c r="V51" s="25"/>
      <c r="W51" s="25"/>
    </row>
    <row r="52" spans="2:23" ht="24.95" customHeight="1" x14ac:dyDescent="0.25">
      <c r="B52" s="107"/>
      <c r="C52" s="19"/>
      <c r="D52" s="6" t="s">
        <v>43</v>
      </c>
      <c r="E52" s="86">
        <v>323</v>
      </c>
      <c r="F52" s="16" t="s">
        <v>244</v>
      </c>
      <c r="G52" s="24"/>
      <c r="H52" s="77">
        <v>0</v>
      </c>
      <c r="I52" s="65">
        <v>0</v>
      </c>
      <c r="J52" s="124">
        <f>H52*VLOOKUP(I52,$P$52:$Q$57,2)</f>
        <v>0</v>
      </c>
      <c r="L52" s="23" t="s">
        <v>123</v>
      </c>
      <c r="O52" s="25">
        <v>0</v>
      </c>
      <c r="P52" s="25">
        <v>0</v>
      </c>
      <c r="Q52" s="25">
        <v>0</v>
      </c>
    </row>
    <row r="53" spans="2:23" ht="24.95" customHeight="1" x14ac:dyDescent="0.25">
      <c r="B53" s="108" t="s">
        <v>20</v>
      </c>
      <c r="C53" s="20" t="s">
        <v>21</v>
      </c>
      <c r="D53" s="7" t="s">
        <v>70</v>
      </c>
      <c r="E53" s="86">
        <v>324</v>
      </c>
      <c r="F53" s="16" t="s">
        <v>245</v>
      </c>
      <c r="G53" s="24"/>
      <c r="H53" s="77">
        <v>0</v>
      </c>
      <c r="I53" s="65">
        <v>0</v>
      </c>
      <c r="J53" s="124">
        <f t="shared" ref="J53:J56" si="5">H53*VLOOKUP(I53,$P$52:$Q$57,2)</f>
        <v>0</v>
      </c>
      <c r="L53" s="23" t="s">
        <v>352</v>
      </c>
      <c r="O53" s="25" t="s">
        <v>49</v>
      </c>
      <c r="P53" s="26" t="s">
        <v>51</v>
      </c>
      <c r="Q53" s="25">
        <v>3</v>
      </c>
    </row>
    <row r="54" spans="2:23" ht="24.95" customHeight="1" x14ac:dyDescent="0.25">
      <c r="B54" s="108"/>
      <c r="C54" s="20" t="s">
        <v>22</v>
      </c>
      <c r="D54" s="7"/>
      <c r="E54" s="86">
        <v>325</v>
      </c>
      <c r="F54" s="16" t="s">
        <v>246</v>
      </c>
      <c r="G54" s="24"/>
      <c r="H54" s="77">
        <v>0</v>
      </c>
      <c r="I54" s="65">
        <v>0</v>
      </c>
      <c r="J54" s="124">
        <f t="shared" si="5"/>
        <v>0</v>
      </c>
      <c r="L54" s="14"/>
      <c r="O54" s="26" t="s">
        <v>50</v>
      </c>
      <c r="P54" s="26" t="s">
        <v>52</v>
      </c>
      <c r="Q54" s="25">
        <v>2</v>
      </c>
    </row>
    <row r="55" spans="2:23" ht="24.95" customHeight="1" x14ac:dyDescent="0.25">
      <c r="B55" s="108"/>
      <c r="C55" s="20"/>
      <c r="D55" s="7"/>
      <c r="E55" s="86">
        <v>326</v>
      </c>
      <c r="F55" s="16" t="s">
        <v>247</v>
      </c>
      <c r="G55" s="24"/>
      <c r="H55" s="77">
        <v>0</v>
      </c>
      <c r="I55" s="65">
        <v>0</v>
      </c>
      <c r="J55" s="124">
        <f t="shared" si="5"/>
        <v>0</v>
      </c>
      <c r="L55" s="14"/>
      <c r="O55" s="26" t="s">
        <v>51</v>
      </c>
      <c r="P55" s="26" t="s">
        <v>49</v>
      </c>
      <c r="Q55" s="25">
        <v>5</v>
      </c>
    </row>
    <row r="56" spans="2:23" ht="24.95" customHeight="1" x14ac:dyDescent="0.25">
      <c r="B56" s="108"/>
      <c r="C56" s="20"/>
      <c r="D56" s="7"/>
      <c r="E56" s="86">
        <v>327</v>
      </c>
      <c r="F56" s="16" t="s">
        <v>248</v>
      </c>
      <c r="G56" s="24"/>
      <c r="H56" s="77">
        <v>0</v>
      </c>
      <c r="I56" s="65">
        <v>0</v>
      </c>
      <c r="J56" s="124">
        <f t="shared" si="5"/>
        <v>0</v>
      </c>
      <c r="L56" s="14"/>
      <c r="O56" s="26" t="s">
        <v>52</v>
      </c>
      <c r="P56" s="26" t="s">
        <v>53</v>
      </c>
      <c r="Q56" s="25">
        <v>1</v>
      </c>
    </row>
    <row r="57" spans="2:23" ht="13.15" thickBot="1" x14ac:dyDescent="0.3">
      <c r="B57" s="109"/>
      <c r="C57" s="110"/>
      <c r="D57" s="111"/>
      <c r="E57" s="87"/>
      <c r="F57" s="121" t="s">
        <v>68</v>
      </c>
      <c r="G57" s="119"/>
      <c r="H57" s="126"/>
      <c r="I57" s="119"/>
      <c r="J57" s="141"/>
      <c r="N57" s="54">
        <f>SUM(J52:J56)</f>
        <v>0</v>
      </c>
      <c r="O57" s="26" t="s">
        <v>53</v>
      </c>
      <c r="P57" s="26" t="s">
        <v>50</v>
      </c>
      <c r="Q57" s="25">
        <v>2</v>
      </c>
    </row>
    <row r="58" spans="2:23" ht="5.25" customHeight="1" thickBot="1" x14ac:dyDescent="0.25">
      <c r="B58" s="113"/>
      <c r="C58" s="80"/>
      <c r="D58" s="80"/>
      <c r="E58" s="80"/>
      <c r="F58" s="80"/>
      <c r="G58" s="114"/>
      <c r="H58" s="5"/>
      <c r="I58" s="115"/>
      <c r="J58" s="80"/>
    </row>
    <row r="59" spans="2:23" s="4" customFormat="1" ht="12" x14ac:dyDescent="0.25">
      <c r="B59" s="102"/>
      <c r="C59" s="103" t="s">
        <v>2</v>
      </c>
      <c r="D59" s="104" t="s">
        <v>3</v>
      </c>
      <c r="E59" s="83" t="s">
        <v>324</v>
      </c>
      <c r="F59" s="105"/>
      <c r="G59" s="106" t="s">
        <v>74</v>
      </c>
      <c r="H59" s="88" t="s">
        <v>80</v>
      </c>
      <c r="I59" s="123" t="s">
        <v>81</v>
      </c>
      <c r="J59" s="90" t="s">
        <v>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</row>
    <row r="60" spans="2:23" ht="24.95" customHeight="1" x14ac:dyDescent="0.25">
      <c r="B60" s="107"/>
      <c r="C60" s="19"/>
      <c r="D60" s="6" t="s">
        <v>71</v>
      </c>
      <c r="E60" s="86">
        <v>328</v>
      </c>
      <c r="F60" s="16" t="s">
        <v>249</v>
      </c>
      <c r="G60" s="24"/>
      <c r="H60" s="33"/>
      <c r="I60" s="65">
        <v>0</v>
      </c>
      <c r="J60" s="124">
        <f>ROUND(S60,1)</f>
        <v>0</v>
      </c>
      <c r="L60" s="23" t="s">
        <v>82</v>
      </c>
      <c r="O60" s="25">
        <v>0</v>
      </c>
      <c r="P60" s="25">
        <v>0</v>
      </c>
      <c r="Q60" s="25">
        <v>0</v>
      </c>
      <c r="S60" s="25">
        <f>H60/3*VLOOKUP(I60,$P$60:$Q$62,2)</f>
        <v>0</v>
      </c>
    </row>
    <row r="61" spans="2:23" ht="24.95" customHeight="1" x14ac:dyDescent="0.25">
      <c r="B61" s="108" t="s">
        <v>20</v>
      </c>
      <c r="C61" s="20" t="s">
        <v>21</v>
      </c>
      <c r="D61" s="7" t="s">
        <v>36</v>
      </c>
      <c r="E61" s="86">
        <v>329</v>
      </c>
      <c r="F61" s="16" t="s">
        <v>250</v>
      </c>
      <c r="G61" s="24"/>
      <c r="H61" s="33"/>
      <c r="I61" s="65">
        <v>0</v>
      </c>
      <c r="J61" s="124">
        <f t="shared" ref="J61:J64" si="6">ROUND(S61,1)</f>
        <v>0</v>
      </c>
      <c r="L61" s="23"/>
      <c r="O61" s="25" t="s">
        <v>83</v>
      </c>
      <c r="P61" s="26" t="s">
        <v>84</v>
      </c>
      <c r="Q61" s="25">
        <v>1</v>
      </c>
      <c r="S61" s="25">
        <f t="shared" ref="S61:S64" si="7">H61/3*VLOOKUP(I61,$P$60:$Q$62,2)</f>
        <v>0</v>
      </c>
    </row>
    <row r="62" spans="2:23" ht="24.95" customHeight="1" x14ac:dyDescent="0.25">
      <c r="B62" s="108"/>
      <c r="C62" s="20" t="s">
        <v>22</v>
      </c>
      <c r="D62" s="7"/>
      <c r="E62" s="86">
        <v>330</v>
      </c>
      <c r="F62" s="16" t="s">
        <v>251</v>
      </c>
      <c r="G62" s="24"/>
      <c r="H62" s="33"/>
      <c r="I62" s="65">
        <v>0</v>
      </c>
      <c r="J62" s="124">
        <f t="shared" si="6"/>
        <v>0</v>
      </c>
      <c r="L62" s="14"/>
      <c r="O62" s="26" t="s">
        <v>84</v>
      </c>
      <c r="P62" s="25" t="s">
        <v>83</v>
      </c>
      <c r="Q62" s="25">
        <v>2</v>
      </c>
      <c r="S62" s="25">
        <f t="shared" si="7"/>
        <v>0</v>
      </c>
    </row>
    <row r="63" spans="2:23" ht="24.95" customHeight="1" x14ac:dyDescent="0.25">
      <c r="B63" s="108"/>
      <c r="C63" s="20"/>
      <c r="D63" s="7"/>
      <c r="E63" s="86">
        <v>331</v>
      </c>
      <c r="F63" s="16" t="s">
        <v>252</v>
      </c>
      <c r="G63" s="24"/>
      <c r="H63" s="33"/>
      <c r="I63" s="65">
        <v>0</v>
      </c>
      <c r="J63" s="124">
        <f t="shared" si="6"/>
        <v>0</v>
      </c>
      <c r="L63" s="14"/>
      <c r="O63" s="26"/>
      <c r="P63" s="26"/>
      <c r="S63" s="25">
        <f t="shared" si="7"/>
        <v>0</v>
      </c>
    </row>
    <row r="64" spans="2:23" ht="24.95" customHeight="1" x14ac:dyDescent="0.25">
      <c r="B64" s="108"/>
      <c r="C64" s="20"/>
      <c r="D64" s="7"/>
      <c r="E64" s="86">
        <v>332</v>
      </c>
      <c r="F64" s="16" t="s">
        <v>253</v>
      </c>
      <c r="G64" s="24"/>
      <c r="H64" s="33"/>
      <c r="I64" s="65">
        <v>0</v>
      </c>
      <c r="J64" s="124">
        <f t="shared" si="6"/>
        <v>0</v>
      </c>
      <c r="L64" s="14"/>
      <c r="O64" s="26"/>
      <c r="P64" s="26"/>
      <c r="S64" s="25">
        <f t="shared" si="7"/>
        <v>0</v>
      </c>
    </row>
    <row r="65" spans="2:26" ht="13.15" thickBot="1" x14ac:dyDescent="0.3">
      <c r="B65" s="109"/>
      <c r="C65" s="110"/>
      <c r="D65" s="111"/>
      <c r="E65" s="87"/>
      <c r="F65" s="121" t="s">
        <v>79</v>
      </c>
      <c r="G65" s="119"/>
      <c r="H65" s="126"/>
      <c r="I65" s="119"/>
      <c r="J65" s="141"/>
      <c r="N65" s="30">
        <f>SUM(J60:J64)</f>
        <v>0</v>
      </c>
      <c r="O65" s="26"/>
      <c r="P65" s="26"/>
    </row>
    <row r="66" spans="2:26" ht="5.25" customHeight="1" thickBot="1" x14ac:dyDescent="0.25">
      <c r="B66" s="113"/>
      <c r="C66" s="80"/>
      <c r="D66" s="80"/>
      <c r="E66" s="80"/>
      <c r="F66" s="80"/>
      <c r="G66" s="114"/>
      <c r="H66" s="5"/>
      <c r="I66" s="115"/>
      <c r="J66" s="80"/>
      <c r="X66" s="40"/>
      <c r="Y66" s="25"/>
    </row>
    <row r="67" spans="2:26" s="4" customFormat="1" x14ac:dyDescent="0.25">
      <c r="B67" s="102"/>
      <c r="C67" s="103" t="s">
        <v>2</v>
      </c>
      <c r="D67" s="104" t="s">
        <v>3</v>
      </c>
      <c r="E67" s="83" t="s">
        <v>324</v>
      </c>
      <c r="F67" s="105"/>
      <c r="G67" s="106" t="s">
        <v>296</v>
      </c>
      <c r="H67" s="116" t="s">
        <v>81</v>
      </c>
      <c r="I67" s="117"/>
      <c r="J67" s="90" t="s">
        <v>4</v>
      </c>
      <c r="N67" s="25"/>
      <c r="O67" s="25">
        <v>0</v>
      </c>
      <c r="P67" s="25"/>
      <c r="Q67" s="25"/>
      <c r="R67" s="25"/>
      <c r="S67" s="25"/>
      <c r="T67" s="25"/>
      <c r="U67" s="25"/>
      <c r="V67" s="25"/>
      <c r="W67" s="25"/>
      <c r="X67" s="40"/>
      <c r="Y67" s="25"/>
      <c r="Z67"/>
    </row>
    <row r="68" spans="2:26" ht="24.95" customHeight="1" x14ac:dyDescent="0.25">
      <c r="B68" s="107"/>
      <c r="C68" s="19"/>
      <c r="D68" s="18" t="s">
        <v>287</v>
      </c>
      <c r="E68" s="86">
        <v>333</v>
      </c>
      <c r="F68" s="15" t="s">
        <v>299</v>
      </c>
      <c r="G68" s="51"/>
      <c r="H68" s="52"/>
      <c r="I68" s="32"/>
      <c r="J68" s="137"/>
      <c r="L68" s="14"/>
      <c r="X68" s="40"/>
      <c r="Y68" s="25"/>
    </row>
    <row r="69" spans="2:26" ht="24.95" customHeight="1" x14ac:dyDescent="0.25">
      <c r="B69" s="108" t="s">
        <v>20</v>
      </c>
      <c r="C69" s="70" t="s">
        <v>290</v>
      </c>
      <c r="D69" s="7" t="s">
        <v>36</v>
      </c>
      <c r="E69" s="86">
        <v>334</v>
      </c>
      <c r="F69" s="15" t="s">
        <v>300</v>
      </c>
      <c r="G69" s="51"/>
      <c r="H69" s="52"/>
      <c r="I69" s="32"/>
      <c r="J69" s="137"/>
      <c r="L69" s="14"/>
      <c r="X69" s="40"/>
      <c r="Y69" s="25"/>
    </row>
    <row r="70" spans="2:26" ht="24.95" customHeight="1" x14ac:dyDescent="0.25">
      <c r="B70" s="108"/>
      <c r="C70" s="20"/>
      <c r="D70" s="7"/>
      <c r="E70" s="86">
        <v>335</v>
      </c>
      <c r="F70" s="15" t="s">
        <v>301</v>
      </c>
      <c r="G70" s="51"/>
      <c r="H70" s="52"/>
      <c r="I70" s="32"/>
      <c r="J70" s="137"/>
      <c r="L70" s="14"/>
      <c r="Y70" s="25"/>
    </row>
    <row r="71" spans="2:26" ht="24.95" customHeight="1" x14ac:dyDescent="0.25">
      <c r="B71" s="108"/>
      <c r="C71" s="70" t="s">
        <v>295</v>
      </c>
      <c r="D71" s="7"/>
      <c r="E71" s="86">
        <v>336</v>
      </c>
      <c r="F71" s="15" t="s">
        <v>302</v>
      </c>
      <c r="G71" s="51"/>
      <c r="H71" s="52"/>
      <c r="I71" s="32"/>
      <c r="J71" s="137"/>
      <c r="Y71" s="25"/>
    </row>
    <row r="72" spans="2:26" ht="24.95" customHeight="1" x14ac:dyDescent="0.25">
      <c r="B72" s="108"/>
      <c r="C72" s="20"/>
      <c r="D72" s="7"/>
      <c r="E72" s="86">
        <v>337</v>
      </c>
      <c r="F72" s="15" t="s">
        <v>303</v>
      </c>
      <c r="G72" s="51"/>
      <c r="H72" s="52"/>
      <c r="I72" s="32"/>
      <c r="J72" s="137"/>
      <c r="Y72" s="25"/>
    </row>
    <row r="73" spans="2:26" ht="13.15" thickBot="1" x14ac:dyDescent="0.3">
      <c r="B73" s="109"/>
      <c r="C73" s="110"/>
      <c r="D73" s="111"/>
      <c r="E73" s="87"/>
      <c r="F73" s="119" t="s">
        <v>285</v>
      </c>
      <c r="G73" s="119"/>
      <c r="H73" s="120"/>
      <c r="I73" s="121"/>
      <c r="J73" s="141"/>
      <c r="N73" s="30"/>
      <c r="Y73" s="25"/>
    </row>
    <row r="74" spans="2:26" ht="5.25" customHeight="1" thickBot="1" x14ac:dyDescent="0.25">
      <c r="B74" s="113"/>
      <c r="C74" s="80"/>
      <c r="D74" s="80"/>
      <c r="E74" s="80"/>
      <c r="F74" s="80"/>
      <c r="G74" s="114"/>
      <c r="H74" s="5"/>
      <c r="I74" s="115"/>
      <c r="J74" s="80"/>
    </row>
    <row r="75" spans="2:26" s="4" customFormat="1" ht="12" x14ac:dyDescent="0.25">
      <c r="B75" s="102"/>
      <c r="C75" s="103" t="s">
        <v>2</v>
      </c>
      <c r="D75" s="104" t="s">
        <v>3</v>
      </c>
      <c r="E75" s="83" t="s">
        <v>324</v>
      </c>
      <c r="F75" s="105"/>
      <c r="G75" s="106" t="s">
        <v>107</v>
      </c>
      <c r="H75" s="88" t="s">
        <v>325</v>
      </c>
      <c r="I75" s="123" t="s">
        <v>108</v>
      </c>
      <c r="J75" s="90" t="s">
        <v>4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2:26" ht="24.95" customHeight="1" x14ac:dyDescent="0.25">
      <c r="B76" s="108" t="s">
        <v>100</v>
      </c>
      <c r="C76" s="20" t="s">
        <v>101</v>
      </c>
      <c r="D76" s="7" t="s">
        <v>101</v>
      </c>
      <c r="E76" s="86">
        <v>338</v>
      </c>
      <c r="F76" s="16" t="s">
        <v>269</v>
      </c>
      <c r="G76" s="24"/>
      <c r="H76" s="31"/>
      <c r="I76" s="31"/>
      <c r="J76" s="132">
        <v>0</v>
      </c>
      <c r="L76" s="23" t="s">
        <v>117</v>
      </c>
      <c r="O76" s="25" t="s">
        <v>116</v>
      </c>
      <c r="P76" s="25" t="s">
        <v>114</v>
      </c>
      <c r="Q76" s="25">
        <v>2</v>
      </c>
    </row>
    <row r="77" spans="2:26" ht="24.95" customHeight="1" x14ac:dyDescent="0.25">
      <c r="B77" s="108"/>
      <c r="C77" s="20"/>
      <c r="D77" s="7"/>
      <c r="E77" s="86">
        <v>339</v>
      </c>
      <c r="F77" s="16" t="s">
        <v>270</v>
      </c>
      <c r="G77" s="24"/>
      <c r="H77" s="31"/>
      <c r="I77" s="31"/>
      <c r="J77" s="132">
        <v>0</v>
      </c>
      <c r="L77" s="14" t="s">
        <v>223</v>
      </c>
      <c r="O77" s="25" t="s">
        <v>115</v>
      </c>
      <c r="P77" s="25" t="s">
        <v>116</v>
      </c>
      <c r="Q77" s="25">
        <v>0</v>
      </c>
    </row>
    <row r="78" spans="2:26" ht="24.95" customHeight="1" x14ac:dyDescent="0.25">
      <c r="B78" s="108"/>
      <c r="C78" s="20"/>
      <c r="D78" s="7"/>
      <c r="E78" s="86">
        <v>340</v>
      </c>
      <c r="F78" s="16" t="s">
        <v>271</v>
      </c>
      <c r="G78" s="24"/>
      <c r="H78" s="31"/>
      <c r="I78" s="31"/>
      <c r="J78" s="132">
        <v>0</v>
      </c>
      <c r="L78" s="14"/>
      <c r="O78" s="26"/>
      <c r="P78" s="26"/>
    </row>
    <row r="79" spans="2:26" ht="24.95" customHeight="1" x14ac:dyDescent="0.25">
      <c r="B79" s="108"/>
      <c r="C79" s="20"/>
      <c r="D79" s="7"/>
      <c r="E79" s="86">
        <v>341</v>
      </c>
      <c r="F79" s="16" t="s">
        <v>272</v>
      </c>
      <c r="G79" s="24"/>
      <c r="H79" s="31"/>
      <c r="I79" s="31"/>
      <c r="J79" s="132">
        <v>0</v>
      </c>
      <c r="L79" s="14"/>
      <c r="O79" s="26"/>
      <c r="P79" s="26"/>
    </row>
    <row r="80" spans="2:26" ht="24.95" customHeight="1" x14ac:dyDescent="0.25">
      <c r="B80" s="108"/>
      <c r="C80" s="20"/>
      <c r="D80" s="7"/>
      <c r="E80" s="86">
        <v>342</v>
      </c>
      <c r="F80" s="16" t="s">
        <v>273</v>
      </c>
      <c r="G80" s="24"/>
      <c r="H80" s="31"/>
      <c r="I80" s="31"/>
      <c r="J80" s="132">
        <v>0</v>
      </c>
      <c r="L80" s="14"/>
      <c r="O80" s="26"/>
      <c r="P80" s="26"/>
    </row>
    <row r="81" spans="2:19" ht="24.95" customHeight="1" x14ac:dyDescent="0.25">
      <c r="B81" s="108"/>
      <c r="C81" s="20"/>
      <c r="D81" s="7"/>
      <c r="E81" s="86">
        <v>343</v>
      </c>
      <c r="F81" s="16" t="s">
        <v>274</v>
      </c>
      <c r="G81" s="24"/>
      <c r="H81" s="76"/>
      <c r="I81" s="65">
        <v>0</v>
      </c>
      <c r="J81" s="133">
        <f t="shared" ref="J81:J85" si="8">ROUND(S81,1)</f>
        <v>0</v>
      </c>
      <c r="L81" s="23" t="s">
        <v>122</v>
      </c>
      <c r="O81" s="25">
        <v>0</v>
      </c>
      <c r="P81" s="25">
        <v>0</v>
      </c>
      <c r="Q81" s="25">
        <v>0</v>
      </c>
      <c r="S81" s="25">
        <f>H81*VLOOKUP(I81,$P$81:$Q$85,2)</f>
        <v>0</v>
      </c>
    </row>
    <row r="82" spans="2:19" ht="24.95" customHeight="1" x14ac:dyDescent="0.25">
      <c r="B82" s="108"/>
      <c r="C82" s="20"/>
      <c r="D82" s="7"/>
      <c r="E82" s="86">
        <v>344</v>
      </c>
      <c r="F82" s="16" t="s">
        <v>275</v>
      </c>
      <c r="G82" s="24"/>
      <c r="H82" s="76"/>
      <c r="I82" s="66">
        <v>0</v>
      </c>
      <c r="J82" s="133">
        <f t="shared" si="8"/>
        <v>0</v>
      </c>
      <c r="L82" s="23" t="s">
        <v>353</v>
      </c>
      <c r="O82" s="25" t="s">
        <v>118</v>
      </c>
      <c r="P82" s="26" t="s">
        <v>121</v>
      </c>
      <c r="Q82" s="25">
        <v>1</v>
      </c>
      <c r="S82" s="25">
        <f t="shared" ref="S82:S85" si="9">H82*VLOOKUP(I82,$P$81:$Q$85,2)</f>
        <v>0</v>
      </c>
    </row>
    <row r="83" spans="2:19" ht="24.95" customHeight="1" x14ac:dyDescent="0.25">
      <c r="B83" s="108"/>
      <c r="C83" s="20"/>
      <c r="D83" s="7"/>
      <c r="E83" s="86">
        <v>345</v>
      </c>
      <c r="F83" s="16" t="s">
        <v>276</v>
      </c>
      <c r="G83" s="24"/>
      <c r="H83" s="76"/>
      <c r="I83" s="66">
        <v>0</v>
      </c>
      <c r="J83" s="133">
        <f t="shared" si="8"/>
        <v>0</v>
      </c>
      <c r="L83" s="14" t="s">
        <v>224</v>
      </c>
      <c r="O83" s="26" t="s">
        <v>119</v>
      </c>
      <c r="P83" s="25" t="s">
        <v>118</v>
      </c>
      <c r="Q83" s="25">
        <v>1</v>
      </c>
      <c r="S83" s="25">
        <f t="shared" si="9"/>
        <v>0</v>
      </c>
    </row>
    <row r="84" spans="2:19" ht="24.95" customHeight="1" x14ac:dyDescent="0.25">
      <c r="B84" s="108"/>
      <c r="C84" s="20"/>
      <c r="D84" s="7"/>
      <c r="E84" s="86">
        <v>346</v>
      </c>
      <c r="F84" s="16" t="s">
        <v>277</v>
      </c>
      <c r="G84" s="24"/>
      <c r="H84" s="76"/>
      <c r="I84" s="66">
        <v>0</v>
      </c>
      <c r="J84" s="133">
        <f t="shared" si="8"/>
        <v>0</v>
      </c>
      <c r="L84" s="14"/>
      <c r="O84" s="26" t="s">
        <v>120</v>
      </c>
      <c r="P84" s="26" t="s">
        <v>120</v>
      </c>
      <c r="Q84" s="25">
        <v>0.5</v>
      </c>
      <c r="S84" s="25">
        <f t="shared" si="9"/>
        <v>0</v>
      </c>
    </row>
    <row r="85" spans="2:19" ht="24.95" customHeight="1" x14ac:dyDescent="0.25">
      <c r="B85" s="108"/>
      <c r="C85" s="20"/>
      <c r="D85" s="7"/>
      <c r="E85" s="86">
        <v>347</v>
      </c>
      <c r="F85" s="16" t="s">
        <v>278</v>
      </c>
      <c r="G85" s="24"/>
      <c r="H85" s="76"/>
      <c r="I85" s="66">
        <v>0</v>
      </c>
      <c r="J85" s="133">
        <f t="shared" si="8"/>
        <v>0</v>
      </c>
      <c r="L85" s="14"/>
      <c r="O85" s="26" t="s">
        <v>121</v>
      </c>
      <c r="P85" s="26" t="s">
        <v>119</v>
      </c>
      <c r="Q85" s="25">
        <v>0.5</v>
      </c>
      <c r="S85" s="25">
        <f t="shared" si="9"/>
        <v>0</v>
      </c>
    </row>
    <row r="86" spans="2:19" ht="13.15" thickBot="1" x14ac:dyDescent="0.3">
      <c r="B86" s="109"/>
      <c r="C86" s="110"/>
      <c r="D86" s="111"/>
      <c r="E86" s="87"/>
      <c r="F86" s="121" t="s">
        <v>79</v>
      </c>
      <c r="G86" s="119"/>
      <c r="H86" s="126"/>
      <c r="I86" s="119"/>
      <c r="J86" s="141"/>
      <c r="N86" s="55">
        <f>SUM(J76:J85)</f>
        <v>0</v>
      </c>
      <c r="O86" s="26"/>
      <c r="P86" s="26"/>
    </row>
    <row r="87" spans="2:19" ht="13.15" thickBot="1" x14ac:dyDescent="0.3"/>
    <row r="88" spans="2:19" ht="24.95" customHeight="1" x14ac:dyDescent="0.25">
      <c r="G88" s="43" t="s">
        <v>191</v>
      </c>
      <c r="H88" s="50"/>
    </row>
    <row r="89" spans="2:19" ht="24.95" customHeight="1" x14ac:dyDescent="0.25">
      <c r="G89" s="44" t="s">
        <v>192</v>
      </c>
      <c r="H89" s="56"/>
    </row>
    <row r="90" spans="2:19" ht="24.95" customHeight="1" thickBot="1" x14ac:dyDescent="0.3">
      <c r="G90" s="45" t="s">
        <v>193</v>
      </c>
      <c r="H90" s="49"/>
    </row>
  </sheetData>
  <sheetProtection algorithmName="SHA-512" hashValue="O9McH6uIWEJZhUup5j6qVfraIjSgwFf8iRM9bWfr9V45ATL4WFcOvxubOpd4sESprIwlSm1iuut0z6O5jvANKQ==" saltValue="Y0QcSsjBRNsCscZ5LXMgJg==" spinCount="100000" sheet="1" objects="1" scenarios="1"/>
  <dataConsolidate/>
  <mergeCells count="4">
    <mergeCell ref="H3:J3"/>
    <mergeCell ref="H4:J4"/>
    <mergeCell ref="H5:J5"/>
    <mergeCell ref="H7:J7"/>
  </mergeCells>
  <phoneticPr fontId="2"/>
  <dataValidations count="9">
    <dataValidation type="list" allowBlank="1" showInputMessage="1" showErrorMessage="1" sqref="I16 I10 I12 I14 I18" xr:uid="{00000000-0002-0000-0200-000000000000}">
      <formula1>$O$8:$O$10</formula1>
    </dataValidation>
    <dataValidation type="list" allowBlank="1" showInputMessage="1" showErrorMessage="1" sqref="H24:H26 H69:H72" xr:uid="{00000000-0002-0000-0200-000001000000}">
      <formula1>$O$23:$O$25</formula1>
    </dataValidation>
    <dataValidation type="list" allowBlank="1" showInputMessage="1" showErrorMessage="1" sqref="I46:I48" xr:uid="{00000000-0002-0000-0200-000002000000}">
      <formula1>$R$47:$R$48</formula1>
    </dataValidation>
    <dataValidation type="list" allowBlank="1" showInputMessage="1" showErrorMessage="1" sqref="H46:H48" xr:uid="{00000000-0002-0000-0200-000003000000}">
      <formula1>$O$46:$O$48</formula1>
    </dataValidation>
    <dataValidation type="list" allowBlank="1" showInputMessage="1" showErrorMessage="1" sqref="H30:H34 H38:H42" xr:uid="{00000000-0002-0000-0200-000004000000}">
      <formula1>$R$30:$R$33</formula1>
    </dataValidation>
    <dataValidation type="list" allowBlank="1" showInputMessage="1" showErrorMessage="1" sqref="I30:I34 I38:I42" xr:uid="{00000000-0002-0000-0200-000005000000}">
      <formula1>$U$31:$U$32</formula1>
    </dataValidation>
    <dataValidation type="list" allowBlank="1" showInputMessage="1" showErrorMessage="1" sqref="I52:I56" xr:uid="{00000000-0002-0000-0200-000006000000}">
      <formula1>$O$52:$O$57</formula1>
    </dataValidation>
    <dataValidation type="list" allowBlank="1" showInputMessage="1" showErrorMessage="1" sqref="I60:I64" xr:uid="{00000000-0002-0000-0200-000007000000}">
      <formula1>$O$60:$O$62</formula1>
    </dataValidation>
    <dataValidation type="list" allowBlank="1" showInputMessage="1" showErrorMessage="1" sqref="I81:I85" xr:uid="{00000000-0002-0000-0200-000008000000}">
      <formula1>$O$81:$O$85</formula1>
    </dataValidation>
  </dataValidations>
  <pageMargins left="0.23622047244094491" right="0.23622047244094491" top="0.23622047244094491" bottom="0.27559055118110237" header="0.15748031496062992" footer="0.15748031496062992"/>
  <pageSetup paperSize="9" scale="58" fitToHeight="0" orientation="portrait" r:id="rId1"/>
  <headerFooter>
    <oddFooter>&amp;C- &amp;P -</oddFooter>
  </headerFooter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記録簿1</vt:lpstr>
      <vt:lpstr>記録簿2</vt:lpstr>
      <vt:lpstr>記録簿3</vt:lpstr>
      <vt:lpstr>記録簿1!Print_Area</vt:lpstr>
      <vt:lpstr>記録簿2!Print_Area</vt:lpstr>
      <vt:lpstr>記録簿3!Print_Area</vt:lpstr>
      <vt:lpstr>記録簿1!Print_Titles</vt:lpstr>
      <vt:lpstr>記録簿2!Print_Titles</vt:lpstr>
      <vt:lpstr>記録簿3!Print_Titles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imizu</cp:lastModifiedBy>
  <cp:lastPrinted>2019-04-19T07:04:42Z</cp:lastPrinted>
  <dcterms:created xsi:type="dcterms:W3CDTF">2019-01-10T02:06:44Z</dcterms:created>
  <dcterms:modified xsi:type="dcterms:W3CDTF">2019-04-21T05:52:27Z</dcterms:modified>
</cp:coreProperties>
</file>